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tabRatio="865" activeTab="4"/>
  </bookViews>
  <sheets>
    <sheet name="1110" sheetId="1" r:id="rId1"/>
    <sheet name="1120" sheetId="2" r:id="rId2"/>
    <sheet name="1710" sheetId="3" r:id="rId3"/>
    <sheet name="3140" sheetId="4" r:id="rId4"/>
    <sheet name="3280" sheetId="5" r:id="rId5"/>
    <sheet name="3600" sheetId="6" r:id="rId6"/>
    <sheet name="4130" sheetId="7" r:id="rId7"/>
    <sheet name="4160" sheetId="8" r:id="rId8"/>
    <sheet name="4240" sheetId="9" r:id="rId9"/>
    <sheet name="4520" sheetId="10" r:id="rId10"/>
    <sheet name="4570" sheetId="11" r:id="rId11"/>
    <sheet name="4740" sheetId="12" r:id="rId12"/>
    <sheet name="4760" sheetId="13" r:id="rId13"/>
    <sheet name="5100" sheetId="14" r:id="rId14"/>
    <sheet name="5200" sheetId="15" r:id="rId15"/>
    <sheet name="6140" sheetId="16" r:id="rId16"/>
    <sheet name="6260" sheetId="17" r:id="rId17"/>
    <sheet name="6330" sheetId="18" r:id="rId18"/>
    <sheet name="7220" sheetId="19" r:id="rId19"/>
    <sheet name="8130" sheetId="20" r:id="rId20"/>
    <sheet name="8220" sheetId="21" r:id="rId21"/>
    <sheet name="9120" sheetId="22" r:id="rId22"/>
    <sheet name="10140" sheetId="23" r:id="rId23"/>
    <sheet name="10430" sheetId="24" r:id="rId24"/>
    <sheet name="10661" sheetId="25" r:id="rId25"/>
    <sheet name="Permbeldhese Analitike" sheetId="26" r:id="rId26"/>
    <sheet name="Permbledhese" sheetId="27" r:id="rId27"/>
  </sheets>
  <definedNames/>
  <calcPr fullCalcOnLoad="1" refMode="R1C1"/>
</workbook>
</file>

<file path=xl/sharedStrings.xml><?xml version="1.0" encoding="utf-8"?>
<sst xmlns="http://schemas.openxmlformats.org/spreadsheetml/2006/main" count="1506" uniqueCount="110">
  <si>
    <t>Emri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</si>
  <si>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</si>
  <si>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</si>
  <si>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</si>
  <si>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</si>
  <si>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</si>
  <si>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</si>
  <si>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</si>
  <si>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</si>
  <si>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</si>
  <si>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Fakti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</si>
  <si>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</si>
  <si>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</si>
  <si>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</si>
  <si>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</si>
  <si>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</si>
  <si>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</si>
  <si>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</si>
  <si>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</si>
  <si>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</si>
  <si>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</si>
  <si>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</si>
  <si>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</si>
  <si>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</si>
  <si>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</si>
  <si>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</si>
  <si>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</si>
  <si>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</si>
  <si>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Totali (korrente + kapitale + Shp nga te ardh.jashte limiti)</t>
  </si>
  <si>
    <t>Shpenzime nga Të ardhurat jashte limiti (Kapitull 6)</t>
  </si>
  <si>
    <t xml:space="preserve">Emertimi Programit </t>
  </si>
  <si>
    <t>Pasqyre permbledhese e Buxhetit sipas Programeve</t>
  </si>
  <si>
    <t>Njesia</t>
  </si>
  <si>
    <t>Kodi i institucionit</t>
  </si>
  <si>
    <t>Titulli i Programit</t>
  </si>
  <si>
    <t>Planifikim, menaxhim dhe administrim</t>
  </si>
  <si>
    <t>01110</t>
  </si>
  <si>
    <t>01120</t>
  </si>
  <si>
    <t>Çështje financiare dhe fiskale</t>
  </si>
  <si>
    <t>Pagesa për shërbimin e borxhit të brendshëm</t>
  </si>
  <si>
    <t>01710</t>
  </si>
  <si>
    <t>Luiza Bazaj</t>
  </si>
  <si>
    <t>Petrit Sinaj</t>
  </si>
  <si>
    <t>03140</t>
  </si>
  <si>
    <t>Shërbimet e Policisë Vendore</t>
  </si>
  <si>
    <t>03280</t>
  </si>
  <si>
    <t>Mbrojtja nga zjarri dhe mbrojtja civile</t>
  </si>
  <si>
    <t>Mbështetja për zhvillim ekonomik</t>
  </si>
  <si>
    <t>04130</t>
  </si>
  <si>
    <t>Shërbimi i tregjeve, akreditimi dhe inspektimi</t>
  </si>
  <si>
    <t>Menaxhimi i Infrastruktuës së ujitjes dhe kullimit</t>
  </si>
  <si>
    <t>04240</t>
  </si>
  <si>
    <t>Rrjeti rrugor rural</t>
  </si>
  <si>
    <t>04520</t>
  </si>
  <si>
    <t>04570</t>
  </si>
  <si>
    <t>Transporti publik</t>
  </si>
  <si>
    <t>04760</t>
  </si>
  <si>
    <t>Zhvillimi i turizmit</t>
  </si>
  <si>
    <t>05100</t>
  </si>
  <si>
    <t>Menaxhimi i mbetjeve</t>
  </si>
  <si>
    <t>5200</t>
  </si>
  <si>
    <t>Menaxhimi i ujrave të zeza dhe kanalizimeve</t>
  </si>
  <si>
    <t>06140</t>
  </si>
  <si>
    <t>Planifikimi Urban Vendor</t>
  </si>
  <si>
    <t>06260</t>
  </si>
  <si>
    <t>Shërbimet publike vendore</t>
  </si>
  <si>
    <t>06330</t>
  </si>
  <si>
    <t>Furnizimi me ujë</t>
  </si>
  <si>
    <t>Sport dhe  argëtim</t>
  </si>
  <si>
    <t>08130</t>
  </si>
  <si>
    <t>08220</t>
  </si>
  <si>
    <t>Trashëgimia kulturore,  eventet artistike dhe kulturore</t>
  </si>
  <si>
    <t>09120</t>
  </si>
  <si>
    <t>Arsimi bazë përfshirë arsimin parashkollor.</t>
  </si>
  <si>
    <t>Kujdesi social për familjet dhe fëmijët</t>
  </si>
  <si>
    <t>04160</t>
  </si>
  <si>
    <t>05200</t>
  </si>
  <si>
    <t>Trashëgimia kulturore, eventet artistike dhe kulturore</t>
  </si>
  <si>
    <t>Arsimi bazë përfshirë arsimin parashkollor</t>
  </si>
  <si>
    <t xml:space="preserve">Bashkia Berat </t>
  </si>
  <si>
    <t>Drejtori I Finances</t>
  </si>
  <si>
    <t>Kryetari i Bashkise</t>
  </si>
  <si>
    <t>04740</t>
  </si>
  <si>
    <t>Projekte zhvillimi</t>
  </si>
  <si>
    <t>07220</t>
  </si>
  <si>
    <t>Shërbimet e kujdesit parësor</t>
  </si>
  <si>
    <t>03600</t>
  </si>
  <si>
    <t>Marrdheniet ne komunitet</t>
  </si>
  <si>
    <t>Strehimi Social</t>
  </si>
  <si>
    <t>ne 000/leke</t>
  </si>
  <si>
    <t>(7)=(6)-(5)</t>
  </si>
  <si>
    <t>PBA</t>
  </si>
  <si>
    <t>Buxheti Vjetor</t>
  </si>
  <si>
    <t>Diferenca</t>
  </si>
  <si>
    <t>i vitit paraardhes
Viti 2018</t>
  </si>
  <si>
    <t>Plan                   Viti 2019</t>
  </si>
  <si>
    <t>Plan Fillestar Viti 2019</t>
  </si>
  <si>
    <t>Plan i Rishikuar Viti 2019</t>
  </si>
  <si>
    <t>Plan Buxheti</t>
  </si>
  <si>
    <t>4-mujor</t>
  </si>
  <si>
    <t>i 4-mujorit</t>
  </si>
  <si>
    <t>Planifikim, menaxhim, Administrim</t>
  </si>
  <si>
    <t>Ceshtje financiare dh fiskale</t>
  </si>
  <si>
    <t xml:space="preserve"> "Raporti i  monitorimit te shpenzimeve  sipas programit per vitin 2019"</t>
  </si>
  <si>
    <t>Sherbimet e kujdesit paresor</t>
  </si>
  <si>
    <t>Kujdesi social per personat me aftesi te kufizuar</t>
  </si>
  <si>
    <t>Kujdesi Social per personat me aftesi te kufizuar</t>
  </si>
  <si>
    <t xml:space="preserve">Permbledhese analitike e buxhetit sipas llogarive </t>
  </si>
  <si>
    <t xml:space="preserve"> "Raporti i  monitorimit te shpenzimeve  sipas programit per  4- mujori I  2019"</t>
  </si>
  <si>
    <t xml:space="preserve"> "Raporti i  monitorimit te shpenzimeve  sipas programit per 4-MUJORI I  2019"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</si>
</sst>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;[Red]#,##0"/>
    <numFmt numFmtId="173" formatCode="_-* #,##0_L_e_k_-;\-* #,##0_L_e_k_-;_-* &quot;-&quot;??_L_e_k_-;_-@_-"/>
    <numFmt numFmtId="174" formatCode="_-* #,##0.0_L_e_k_-;\-* #,##0.0_L_e_k_-;_-* &quot;-&quot;??_L_e_k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u val="single"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3" fontId="63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3" fontId="6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64" fillId="33" borderId="13" xfId="0" applyNumberFormat="1" applyFont="1" applyFill="1" applyBorder="1" applyAlignment="1">
      <alignment horizontal="center"/>
    </xf>
    <xf numFmtId="3" fontId="64" fillId="33" borderId="14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3" fontId="64" fillId="33" borderId="1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64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5" fillId="33" borderId="0" xfId="53" applyFill="1" applyAlignment="1" applyProtection="1">
      <alignment/>
      <protection/>
    </xf>
    <xf numFmtId="172" fontId="3" fillId="33" borderId="10" xfId="0" applyNumberFormat="1" applyFont="1" applyFill="1" applyBorder="1" applyAlignment="1">
      <alignment horizontal="center"/>
    </xf>
    <xf numFmtId="172" fontId="3" fillId="33" borderId="15" xfId="0" applyNumberFormat="1" applyFont="1" applyFill="1" applyBorder="1" applyAlignment="1">
      <alignment horizontal="center"/>
    </xf>
    <xf numFmtId="172" fontId="63" fillId="33" borderId="10" xfId="0" applyNumberFormat="1" applyFont="1" applyFill="1" applyBorder="1" applyAlignment="1">
      <alignment horizontal="center"/>
    </xf>
    <xf numFmtId="172" fontId="63" fillId="33" borderId="15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172" fontId="64" fillId="33" borderId="10" xfId="0" applyNumberFormat="1" applyFont="1" applyFill="1" applyBorder="1" applyAlignment="1">
      <alignment horizontal="center"/>
    </xf>
    <xf numFmtId="172" fontId="64" fillId="33" borderId="15" xfId="0" applyNumberFormat="1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64" fillId="33" borderId="13" xfId="0" applyNumberFormat="1" applyFont="1" applyFill="1" applyBorder="1" applyAlignment="1">
      <alignment horizontal="center"/>
    </xf>
    <xf numFmtId="172" fontId="64" fillId="33" borderId="14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10" xfId="42" applyNumberFormat="1" applyFont="1" applyFill="1" applyBorder="1" applyAlignment="1" applyProtection="1">
      <alignment horizontal="center"/>
      <protection locked="0"/>
    </xf>
    <xf numFmtId="173" fontId="3" fillId="33" borderId="12" xfId="42" applyNumberFormat="1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3" fontId="6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65" fillId="0" borderId="10" xfId="0" applyFont="1" applyBorder="1" applyAlignment="1">
      <alignment horizontal="center"/>
    </xf>
    <xf numFmtId="172" fontId="0" fillId="33" borderId="0" xfId="0" applyNumberFormat="1" applyFill="1" applyAlignment="1">
      <alignment/>
    </xf>
    <xf numFmtId="0" fontId="6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vertical="center"/>
    </xf>
    <xf numFmtId="172" fontId="0" fillId="33" borderId="0" xfId="42" applyNumberFormat="1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11" xfId="53" applyFont="1" applyBorder="1" applyAlignment="1" applyProtection="1" quotePrefix="1">
      <alignment/>
      <protection/>
    </xf>
    <xf numFmtId="0" fontId="66" fillId="0" borderId="10" xfId="0" applyFont="1" applyBorder="1" applyAlignment="1">
      <alignment/>
    </xf>
    <xf numFmtId="172" fontId="66" fillId="0" borderId="10" xfId="42" applyNumberFormat="1" applyFont="1" applyBorder="1" applyAlignment="1">
      <alignment/>
    </xf>
    <xf numFmtId="0" fontId="68" fillId="0" borderId="11" xfId="53" applyFont="1" applyBorder="1" applyAlignment="1" applyProtection="1" quotePrefix="1">
      <alignment/>
      <protection/>
    </xf>
    <xf numFmtId="0" fontId="7" fillId="33" borderId="10" xfId="0" applyFont="1" applyFill="1" applyBorder="1" applyAlignment="1">
      <alignment horizontal="left"/>
    </xf>
    <xf numFmtId="0" fontId="68" fillId="0" borderId="11" xfId="53" applyFont="1" applyBorder="1" applyAlignment="1" applyProtection="1">
      <alignment horizontal="left"/>
      <protection/>
    </xf>
    <xf numFmtId="0" fontId="68" fillId="0" borderId="20" xfId="53" applyFont="1" applyBorder="1" applyAlignment="1" applyProtection="1">
      <alignment horizontal="left"/>
      <protection/>
    </xf>
    <xf numFmtId="172" fontId="66" fillId="0" borderId="21" xfId="42" applyNumberFormat="1" applyFont="1" applyBorder="1" applyAlignment="1">
      <alignment/>
    </xf>
    <xf numFmtId="172" fontId="69" fillId="0" borderId="13" xfId="42" applyNumberFormat="1" applyFont="1" applyBorder="1" applyAlignment="1">
      <alignment/>
    </xf>
    <xf numFmtId="0" fontId="69" fillId="0" borderId="0" xfId="0" applyFont="1" applyAlignment="1">
      <alignment/>
    </xf>
    <xf numFmtId="0" fontId="70" fillId="33" borderId="0" xfId="0" applyFont="1" applyFill="1" applyAlignment="1">
      <alignment/>
    </xf>
    <xf numFmtId="172" fontId="66" fillId="0" borderId="0" xfId="42" applyNumberFormat="1" applyFont="1" applyAlignment="1">
      <alignment/>
    </xf>
    <xf numFmtId="0" fontId="3" fillId="33" borderId="10" xfId="0" applyFont="1" applyFill="1" applyBorder="1" applyAlignment="1">
      <alignment horizontal="left"/>
    </xf>
    <xf numFmtId="173" fontId="3" fillId="33" borderId="10" xfId="42" applyNumberFormat="1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4" fillId="33" borderId="22" xfId="0" applyFont="1" applyFill="1" applyBorder="1" applyAlignment="1">
      <alignment horizontal="left" vertical="center"/>
    </xf>
    <xf numFmtId="172" fontId="3" fillId="33" borderId="10" xfId="42" applyNumberFormat="1" applyFont="1" applyFill="1" applyBorder="1" applyAlignment="1">
      <alignment horizontal="center"/>
    </xf>
    <xf numFmtId="172" fontId="3" fillId="33" borderId="12" xfId="42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 vertical="center"/>
    </xf>
    <xf numFmtId="171" fontId="0" fillId="33" borderId="0" xfId="42" applyFont="1" applyFill="1" applyAlignment="1">
      <alignment/>
    </xf>
    <xf numFmtId="173" fontId="0" fillId="33" borderId="0" xfId="0" applyNumberFormat="1" applyFill="1" applyAlignment="1">
      <alignment/>
    </xf>
    <xf numFmtId="0" fontId="7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64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64" fillId="0" borderId="15" xfId="0" applyNumberFormat="1" applyFont="1" applyFill="1" applyBorder="1" applyAlignment="1">
      <alignment horizontal="center" vertical="center"/>
    </xf>
    <xf numFmtId="171" fontId="0" fillId="33" borderId="0" xfId="0" applyNumberFormat="1" applyFill="1" applyAlignment="1">
      <alignment/>
    </xf>
    <xf numFmtId="0" fontId="3" fillId="33" borderId="12" xfId="0" applyFont="1" applyFill="1" applyBorder="1" applyAlignment="1">
      <alignment horizontal="center"/>
    </xf>
    <xf numFmtId="0" fontId="72" fillId="0" borderId="0" xfId="0" applyFont="1" applyAlignment="1">
      <alignment horizontal="right"/>
    </xf>
    <xf numFmtId="172" fontId="9" fillId="33" borderId="10" xfId="0" applyNumberFormat="1" applyFont="1" applyFill="1" applyBorder="1" applyAlignment="1">
      <alignment horizontal="center"/>
    </xf>
    <xf numFmtId="3" fontId="64" fillId="33" borderId="30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73" fontId="0" fillId="33" borderId="0" xfId="42" applyNumberFormat="1" applyFont="1" applyFill="1" applyAlignment="1">
      <alignment/>
    </xf>
    <xf numFmtId="0" fontId="5" fillId="33" borderId="11" xfId="0" applyFont="1" applyFill="1" applyBorder="1" applyAlignment="1">
      <alignment horizontal="center" wrapText="1"/>
    </xf>
    <xf numFmtId="0" fontId="68" fillId="0" borderId="11" xfId="53" applyFont="1" applyBorder="1" applyAlignment="1" applyProtection="1" quotePrefix="1">
      <alignment horizontal="left"/>
      <protection/>
    </xf>
    <xf numFmtId="172" fontId="66" fillId="0" borderId="15" xfId="42" applyNumberFormat="1" applyFont="1" applyBorder="1" applyAlignment="1">
      <alignment/>
    </xf>
    <xf numFmtId="0" fontId="73" fillId="0" borderId="0" xfId="0" applyFont="1" applyBorder="1" applyAlignment="1">
      <alignment/>
    </xf>
    <xf numFmtId="172" fontId="66" fillId="0" borderId="31" xfId="42" applyNumberFormat="1" applyFont="1" applyBorder="1" applyAlignment="1">
      <alignment/>
    </xf>
    <xf numFmtId="172" fontId="69" fillId="0" borderId="14" xfId="42" applyNumberFormat="1" applyFont="1" applyBorder="1" applyAlignment="1">
      <alignment/>
    </xf>
    <xf numFmtId="0" fontId="74" fillId="33" borderId="0" xfId="0" applyFont="1" applyFill="1" applyAlignment="1">
      <alignment/>
    </xf>
    <xf numFmtId="0" fontId="74" fillId="0" borderId="0" xfId="0" applyFont="1" applyAlignment="1">
      <alignment/>
    </xf>
    <xf numFmtId="0" fontId="7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6" fillId="0" borderId="0" xfId="0" applyFont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8" fillId="33" borderId="0" xfId="0" applyFont="1" applyFill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ermbledhese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1</xdr:col>
      <xdr:colOff>581025</xdr:colOff>
      <xdr:row>1</xdr:row>
      <xdr:rowOff>142875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333375" y="76200"/>
          <a:ext cx="514350" cy="257175"/>
        </a:xfrm>
        <a:prstGeom prst="ellipse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1</xdr:col>
      <xdr:colOff>647700</xdr:colOff>
      <xdr:row>2</xdr:row>
      <xdr:rowOff>9525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361950" y="95250"/>
          <a:ext cx="552450" cy="295275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76200</xdr:rowOff>
    </xdr:from>
    <xdr:to>
      <xdr:col>1</xdr:col>
      <xdr:colOff>609600</xdr:colOff>
      <xdr:row>1</xdr:row>
      <xdr:rowOff>142875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28625" y="76200"/>
          <a:ext cx="361950" cy="257175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1</xdr:col>
      <xdr:colOff>657225</xdr:colOff>
      <xdr:row>1</xdr:row>
      <xdr:rowOff>133350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19100" y="38100"/>
          <a:ext cx="504825" cy="285750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38100</xdr:rowOff>
    </xdr:from>
    <xdr:to>
      <xdr:col>1</xdr:col>
      <xdr:colOff>657225</xdr:colOff>
      <xdr:row>1</xdr:row>
      <xdr:rowOff>133350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19100" y="38100"/>
          <a:ext cx="504825" cy="285750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57150</xdr:rowOff>
    </xdr:from>
    <xdr:to>
      <xdr:col>1</xdr:col>
      <xdr:colOff>704850</xdr:colOff>
      <xdr:row>1</xdr:row>
      <xdr:rowOff>123825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685800" y="57150"/>
          <a:ext cx="285750" cy="257175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76200</xdr:rowOff>
    </xdr:from>
    <xdr:to>
      <xdr:col>1</xdr:col>
      <xdr:colOff>790575</xdr:colOff>
      <xdr:row>1</xdr:row>
      <xdr:rowOff>180975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552450" y="76200"/>
          <a:ext cx="504825" cy="295275"/>
        </a:xfrm>
        <a:prstGeom prst="ellipse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O31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00390625" style="1" customWidth="1"/>
    <col min="2" max="2" width="14.00390625" style="1" customWidth="1"/>
    <col min="3" max="3" width="30.7109375" style="1" customWidth="1"/>
    <col min="4" max="10" width="8.00390625" style="1" customWidth="1"/>
    <col min="11" max="14" width="9.140625" style="1" customWidth="1"/>
    <col min="15" max="15" width="13.7109375" style="1" bestFit="1" customWidth="1"/>
    <col min="16" max="16384" width="9.140625" style="1" customWidth="1"/>
  </cols>
  <sheetData>
    <row r="1" ht="15">
      <c r="B1"/>
    </row>
    <row r="2" spans="2:10" s="89" customFormat="1" ht="15.75">
      <c r="B2" s="150" t="s">
        <v>108</v>
      </c>
      <c r="C2" s="150"/>
      <c r="D2" s="150"/>
      <c r="E2" s="150"/>
      <c r="F2" s="150"/>
      <c r="G2" s="150"/>
      <c r="H2" s="150"/>
      <c r="I2" s="150"/>
      <c r="J2" s="150"/>
    </row>
    <row r="3" spans="2:11" ht="15.75" thickBot="1">
      <c r="B3" s="90"/>
      <c r="C3" s="91"/>
      <c r="D3" s="91"/>
      <c r="E3" s="90"/>
      <c r="F3" s="90"/>
      <c r="G3" s="92"/>
      <c r="H3" s="92"/>
      <c r="I3" s="93"/>
      <c r="J3" s="94" t="s">
        <v>89</v>
      </c>
      <c r="K3" s="95"/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103" t="s">
        <v>101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114" t="s">
        <v>36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5" ht="15">
      <c r="B10" s="6">
        <v>600</v>
      </c>
      <c r="C10" s="7" t="s">
        <v>11</v>
      </c>
      <c r="D10" s="43">
        <v>38383.1575864089</v>
      </c>
      <c r="E10" s="30">
        <v>39773</v>
      </c>
      <c r="F10" s="30">
        <v>39773</v>
      </c>
      <c r="G10" s="30">
        <v>39773</v>
      </c>
      <c r="H10" s="30">
        <v>13258</v>
      </c>
      <c r="I10" s="30">
        <v>12189</v>
      </c>
      <c r="J10" s="31">
        <f>H10-I10</f>
        <v>1069</v>
      </c>
      <c r="M10" s="87">
        <v>0.9080257762155829</v>
      </c>
      <c r="O10" s="88">
        <f>F10*M10</f>
        <v>36114.90919742238</v>
      </c>
    </row>
    <row r="11" spans="2:15" ht="15">
      <c r="B11" s="6">
        <v>601</v>
      </c>
      <c r="C11" s="7" t="s">
        <v>12</v>
      </c>
      <c r="D11" s="43">
        <v>6340.371751162276</v>
      </c>
      <c r="E11" s="30">
        <v>6576</v>
      </c>
      <c r="F11" s="30">
        <v>6576</v>
      </c>
      <c r="G11" s="30">
        <v>6576</v>
      </c>
      <c r="H11" s="30">
        <v>2500</v>
      </c>
      <c r="I11" s="30">
        <v>2114</v>
      </c>
      <c r="J11" s="31">
        <f aca="true" t="shared" si="0" ref="J11:J27">H11-I11</f>
        <v>386</v>
      </c>
      <c r="M11" s="87">
        <v>0.9120212530440558</v>
      </c>
      <c r="O11" s="88">
        <f aca="true" t="shared" si="1" ref="O11:O28">F11*M11</f>
        <v>5997.4517600177105</v>
      </c>
    </row>
    <row r="12" spans="2:15" ht="15">
      <c r="B12" s="6">
        <v>602</v>
      </c>
      <c r="C12" s="7" t="s">
        <v>13</v>
      </c>
      <c r="D12" s="43">
        <v>25779</v>
      </c>
      <c r="E12" s="30">
        <v>25850</v>
      </c>
      <c r="F12" s="30">
        <v>25850</v>
      </c>
      <c r="G12" s="30">
        <v>30399</v>
      </c>
      <c r="H12" s="30">
        <v>16400</v>
      </c>
      <c r="I12" s="30">
        <v>11164</v>
      </c>
      <c r="J12" s="31">
        <f t="shared" si="0"/>
        <v>5236</v>
      </c>
      <c r="M12" s="87">
        <v>0.8133149695029245</v>
      </c>
      <c r="O12" s="88">
        <f t="shared" si="1"/>
        <v>21024.1919616506</v>
      </c>
    </row>
    <row r="13" spans="2:15" ht="15">
      <c r="B13" s="6">
        <v>603</v>
      </c>
      <c r="C13" s="7" t="s">
        <v>14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31">
        <f t="shared" si="0"/>
        <v>0</v>
      </c>
      <c r="M13" s="87">
        <v>0.8527424627678896</v>
      </c>
      <c r="O13" s="88">
        <f t="shared" si="1"/>
        <v>0</v>
      </c>
    </row>
    <row r="14" spans="2:15" ht="15">
      <c r="B14" s="6">
        <v>604</v>
      </c>
      <c r="C14" s="7" t="s">
        <v>15</v>
      </c>
      <c r="D14" s="43">
        <v>1981</v>
      </c>
      <c r="E14" s="30">
        <v>3840</v>
      </c>
      <c r="F14" s="30">
        <v>3840</v>
      </c>
      <c r="G14" s="30">
        <v>3840</v>
      </c>
      <c r="H14" s="30">
        <v>1280</v>
      </c>
      <c r="I14" s="30">
        <v>723</v>
      </c>
      <c r="J14" s="31">
        <f t="shared" si="0"/>
        <v>557</v>
      </c>
      <c r="M14" s="87">
        <v>0.7924</v>
      </c>
      <c r="O14" s="88">
        <f t="shared" si="1"/>
        <v>3042.816</v>
      </c>
    </row>
    <row r="15" spans="2:15" ht="15">
      <c r="B15" s="6">
        <v>605</v>
      </c>
      <c r="C15" s="7" t="s">
        <v>16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31">
        <f t="shared" si="0"/>
        <v>0</v>
      </c>
      <c r="M15" s="87"/>
      <c r="O15" s="88">
        <f t="shared" si="1"/>
        <v>0</v>
      </c>
    </row>
    <row r="16" spans="2:15" ht="15">
      <c r="B16" s="6">
        <v>606</v>
      </c>
      <c r="C16" s="7" t="s">
        <v>17</v>
      </c>
      <c r="D16" s="43">
        <v>1102</v>
      </c>
      <c r="E16" s="30">
        <v>11068</v>
      </c>
      <c r="F16" s="30">
        <v>11068</v>
      </c>
      <c r="G16" s="30">
        <v>11068</v>
      </c>
      <c r="H16" s="30">
        <v>3689</v>
      </c>
      <c r="I16" s="30">
        <v>281</v>
      </c>
      <c r="J16" s="31">
        <f t="shared" si="0"/>
        <v>3408</v>
      </c>
      <c r="M16" s="87">
        <v>0.16198526001133845</v>
      </c>
      <c r="O16" s="88">
        <f t="shared" si="1"/>
        <v>1792.852857805494</v>
      </c>
    </row>
    <row r="17" spans="2:15" ht="15">
      <c r="B17" s="9" t="s">
        <v>18</v>
      </c>
      <c r="C17" s="10" t="s">
        <v>19</v>
      </c>
      <c r="D17" s="32">
        <f>SUM(D10:D16)</f>
        <v>73585.52933757118</v>
      </c>
      <c r="E17" s="32">
        <f aca="true" t="shared" si="2" ref="E17:J17">SUM(E10:E16)</f>
        <v>87107</v>
      </c>
      <c r="F17" s="32">
        <f t="shared" si="2"/>
        <v>87107</v>
      </c>
      <c r="G17" s="32">
        <f t="shared" si="2"/>
        <v>91656</v>
      </c>
      <c r="H17" s="32">
        <f t="shared" si="2"/>
        <v>37127</v>
      </c>
      <c r="I17" s="32">
        <f t="shared" si="2"/>
        <v>26471</v>
      </c>
      <c r="J17" s="33">
        <f t="shared" si="2"/>
        <v>10656</v>
      </c>
      <c r="M17" s="87">
        <v>0.8248644050431699</v>
      </c>
      <c r="O17" s="88">
        <f t="shared" si="1"/>
        <v>71851.4637300954</v>
      </c>
    </row>
    <row r="18" spans="2:15" ht="15">
      <c r="B18" s="6">
        <v>230</v>
      </c>
      <c r="C18" s="7" t="s">
        <v>20</v>
      </c>
      <c r="D18" s="43">
        <v>0</v>
      </c>
      <c r="E18" s="30"/>
      <c r="F18" s="30"/>
      <c r="G18" s="30"/>
      <c r="H18" s="30"/>
      <c r="I18" s="30"/>
      <c r="J18" s="31">
        <f t="shared" si="0"/>
        <v>0</v>
      </c>
      <c r="M18" s="87">
        <v>0.5441336230309615</v>
      </c>
      <c r="O18" s="88">
        <f t="shared" si="1"/>
        <v>0</v>
      </c>
    </row>
    <row r="19" spans="2:15" ht="15">
      <c r="B19" s="6">
        <v>231</v>
      </c>
      <c r="C19" s="7" t="s">
        <v>21</v>
      </c>
      <c r="D19" s="43">
        <v>12725</v>
      </c>
      <c r="E19" s="30">
        <v>16116</v>
      </c>
      <c r="F19" s="30">
        <v>16116</v>
      </c>
      <c r="G19" s="30">
        <v>34565</v>
      </c>
      <c r="H19" s="30">
        <v>26700</v>
      </c>
      <c r="I19" s="30">
        <v>18239</v>
      </c>
      <c r="J19" s="31">
        <f t="shared" si="0"/>
        <v>8461</v>
      </c>
      <c r="M19" s="87">
        <v>0.502744686399361</v>
      </c>
      <c r="O19" s="88">
        <f t="shared" si="1"/>
        <v>8102.233366012101</v>
      </c>
    </row>
    <row r="20" spans="2:15" ht="15">
      <c r="B20" s="6">
        <v>232</v>
      </c>
      <c r="C20" s="7" t="s">
        <v>22</v>
      </c>
      <c r="D20" s="43">
        <v>0</v>
      </c>
      <c r="E20" s="30"/>
      <c r="F20" s="30"/>
      <c r="G20" s="30"/>
      <c r="H20" s="30"/>
      <c r="I20" s="30"/>
      <c r="J20" s="31">
        <f t="shared" si="0"/>
        <v>0</v>
      </c>
      <c r="M20" s="87"/>
      <c r="O20" s="88">
        <f t="shared" si="1"/>
        <v>0</v>
      </c>
    </row>
    <row r="21" spans="2:15" ht="22.5">
      <c r="B21" s="12" t="s">
        <v>23</v>
      </c>
      <c r="C21" s="13" t="s">
        <v>24</v>
      </c>
      <c r="D21" s="34">
        <f aca="true" t="shared" si="3" ref="D21:J21">SUM(D18:D20)</f>
        <v>12725</v>
      </c>
      <c r="E21" s="34">
        <f t="shared" si="3"/>
        <v>16116</v>
      </c>
      <c r="F21" s="34">
        <f t="shared" si="3"/>
        <v>16116</v>
      </c>
      <c r="G21" s="34">
        <f t="shared" si="3"/>
        <v>34565</v>
      </c>
      <c r="H21" s="34">
        <f t="shared" si="3"/>
        <v>26700</v>
      </c>
      <c r="I21" s="34">
        <f t="shared" si="3"/>
        <v>18239</v>
      </c>
      <c r="J21" s="35">
        <f t="shared" si="3"/>
        <v>8461</v>
      </c>
      <c r="M21" s="87">
        <v>0.5046635418994765</v>
      </c>
      <c r="O21" s="88">
        <f t="shared" si="1"/>
        <v>8133.1576412519635</v>
      </c>
    </row>
    <row r="22" spans="2:15" ht="15">
      <c r="B22" s="6">
        <v>230</v>
      </c>
      <c r="C22" s="7" t="s">
        <v>20</v>
      </c>
      <c r="D22" s="43">
        <v>0</v>
      </c>
      <c r="E22" s="34"/>
      <c r="F22" s="34"/>
      <c r="G22" s="34"/>
      <c r="H22" s="34"/>
      <c r="I22" s="34"/>
      <c r="J22" s="31">
        <f t="shared" si="0"/>
        <v>0</v>
      </c>
      <c r="M22" s="87"/>
      <c r="O22" s="88">
        <f t="shared" si="1"/>
        <v>0</v>
      </c>
    </row>
    <row r="23" spans="2:15" ht="15">
      <c r="B23" s="6">
        <v>231</v>
      </c>
      <c r="C23" s="7" t="s">
        <v>21</v>
      </c>
      <c r="D23" s="43">
        <v>0</v>
      </c>
      <c r="E23" s="34"/>
      <c r="F23" s="34"/>
      <c r="G23" s="34"/>
      <c r="H23" s="34"/>
      <c r="I23" s="34"/>
      <c r="J23" s="31">
        <f t="shared" si="0"/>
        <v>0</v>
      </c>
      <c r="M23" s="87"/>
      <c r="O23" s="88">
        <f t="shared" si="1"/>
        <v>0</v>
      </c>
    </row>
    <row r="24" spans="2:15" ht="15">
      <c r="B24" s="6">
        <v>232</v>
      </c>
      <c r="C24" s="7" t="s">
        <v>22</v>
      </c>
      <c r="D24" s="43">
        <v>0</v>
      </c>
      <c r="E24" s="34"/>
      <c r="F24" s="34"/>
      <c r="G24" s="34"/>
      <c r="H24" s="34"/>
      <c r="I24" s="34"/>
      <c r="J24" s="31">
        <f t="shared" si="0"/>
        <v>0</v>
      </c>
      <c r="M24" s="87"/>
      <c r="O24" s="88">
        <f t="shared" si="1"/>
        <v>0</v>
      </c>
    </row>
    <row r="25" spans="2:15" ht="22.5">
      <c r="B25" s="12" t="s">
        <v>23</v>
      </c>
      <c r="C25" s="13" t="s">
        <v>25</v>
      </c>
      <c r="D25" s="34">
        <v>0</v>
      </c>
      <c r="E25" s="34">
        <f aca="true" t="shared" si="4" ref="E25:J25">SUM(E22:E24)</f>
        <v>0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5">
        <f t="shared" si="4"/>
        <v>0</v>
      </c>
      <c r="M25" s="87"/>
      <c r="O25" s="88">
        <f t="shared" si="1"/>
        <v>0</v>
      </c>
    </row>
    <row r="26" spans="2:15" ht="15">
      <c r="B26" s="9" t="s">
        <v>26</v>
      </c>
      <c r="C26" s="15" t="s">
        <v>27</v>
      </c>
      <c r="D26" s="36">
        <f aca="true" t="shared" si="5" ref="D26:J26">D21+D25</f>
        <v>12725</v>
      </c>
      <c r="E26" s="36">
        <f t="shared" si="5"/>
        <v>16116</v>
      </c>
      <c r="F26" s="36">
        <f t="shared" si="5"/>
        <v>16116</v>
      </c>
      <c r="G26" s="36">
        <f t="shared" si="5"/>
        <v>34565</v>
      </c>
      <c r="H26" s="36">
        <f t="shared" si="5"/>
        <v>26700</v>
      </c>
      <c r="I26" s="36">
        <f t="shared" si="5"/>
        <v>18239</v>
      </c>
      <c r="J26" s="37">
        <f t="shared" si="5"/>
        <v>8461</v>
      </c>
      <c r="M26" s="87">
        <v>0.5046635418994765</v>
      </c>
      <c r="O26" s="88">
        <f t="shared" si="1"/>
        <v>8133.1576412519635</v>
      </c>
    </row>
    <row r="27" spans="2:15" ht="15">
      <c r="B27" s="146" t="s">
        <v>29</v>
      </c>
      <c r="C27" s="147"/>
      <c r="D27" s="38">
        <v>0</v>
      </c>
      <c r="E27" s="39"/>
      <c r="F27" s="39"/>
      <c r="G27" s="39"/>
      <c r="H27" s="39"/>
      <c r="I27" s="39"/>
      <c r="J27" s="31">
        <f t="shared" si="0"/>
        <v>0</v>
      </c>
      <c r="M27" s="87"/>
      <c r="O27" s="88">
        <f t="shared" si="1"/>
        <v>0</v>
      </c>
    </row>
    <row r="28" spans="2:15" ht="15.75" thickBot="1">
      <c r="B28" s="148" t="s">
        <v>28</v>
      </c>
      <c r="C28" s="149"/>
      <c r="D28" s="41">
        <f aca="true" t="shared" si="6" ref="D28:J28">D17+D26+D27</f>
        <v>86310.52933757118</v>
      </c>
      <c r="E28" s="41">
        <f t="shared" si="6"/>
        <v>103223</v>
      </c>
      <c r="F28" s="41">
        <f t="shared" si="6"/>
        <v>103223</v>
      </c>
      <c r="G28" s="41">
        <f t="shared" si="6"/>
        <v>126221</v>
      </c>
      <c r="H28" s="41">
        <f t="shared" si="6"/>
        <v>63827</v>
      </c>
      <c r="I28" s="41">
        <f t="shared" si="6"/>
        <v>44710</v>
      </c>
      <c r="J28" s="42">
        <f t="shared" si="6"/>
        <v>19117</v>
      </c>
      <c r="M28" s="87">
        <v>0.6658705546941429</v>
      </c>
      <c r="O28" s="88">
        <f t="shared" si="1"/>
        <v>68733.15626719351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7:B9"/>
    <mergeCell ref="C7:C9"/>
    <mergeCell ref="J8:J9"/>
    <mergeCell ref="B27:C27"/>
    <mergeCell ref="B28:C28"/>
    <mergeCell ref="B2:J2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L34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" width="4.00390625" style="1" customWidth="1"/>
    <col min="2" max="2" width="14.28125" style="1" customWidth="1"/>
    <col min="3" max="3" width="25.57421875" style="1" customWidth="1"/>
    <col min="4" max="10" width="8.00390625" style="1" customWidth="1"/>
    <col min="11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52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53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4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43"/>
      <c r="E11" s="30"/>
      <c r="F11" s="30"/>
      <c r="G11" s="30"/>
      <c r="H11" s="30"/>
      <c r="I11" s="30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43">
        <v>8014</v>
      </c>
      <c r="E18" s="44">
        <v>7000</v>
      </c>
      <c r="F18" s="44">
        <v>7000</v>
      </c>
      <c r="G18" s="44">
        <v>7000</v>
      </c>
      <c r="H18" s="44">
        <v>2333</v>
      </c>
      <c r="I18" s="44">
        <v>226</v>
      </c>
      <c r="J18" s="31">
        <f t="shared" si="0"/>
        <v>2107</v>
      </c>
      <c r="L18" s="87">
        <v>0.5441336230309615</v>
      </c>
    </row>
    <row r="19" spans="2:12" ht="15">
      <c r="B19" s="6">
        <v>231</v>
      </c>
      <c r="C19" s="7" t="s">
        <v>21</v>
      </c>
      <c r="D19" s="43">
        <v>78039</v>
      </c>
      <c r="E19" s="30">
        <v>111953</v>
      </c>
      <c r="F19" s="30">
        <v>111953</v>
      </c>
      <c r="G19" s="30">
        <v>144106</v>
      </c>
      <c r="H19" s="30">
        <v>72168</v>
      </c>
      <c r="I19" s="30">
        <v>59297</v>
      </c>
      <c r="J19" s="31">
        <f t="shared" si="0"/>
        <v>12871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86053</v>
      </c>
      <c r="E21" s="34">
        <f t="shared" si="2"/>
        <v>118953</v>
      </c>
      <c r="F21" s="34">
        <f t="shared" si="2"/>
        <v>118953</v>
      </c>
      <c r="G21" s="34">
        <f t="shared" si="2"/>
        <v>151106</v>
      </c>
      <c r="H21" s="34">
        <f>SUM(H18:H20)</f>
        <v>74501</v>
      </c>
      <c r="I21" s="34">
        <f t="shared" si="2"/>
        <v>59523</v>
      </c>
      <c r="J21" s="35">
        <f t="shared" si="2"/>
        <v>14978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86053</v>
      </c>
      <c r="E26" s="36">
        <f t="shared" si="4"/>
        <v>118953</v>
      </c>
      <c r="F26" s="36">
        <f t="shared" si="4"/>
        <v>118953</v>
      </c>
      <c r="G26" s="36">
        <f t="shared" si="4"/>
        <v>151106</v>
      </c>
      <c r="H26" s="36">
        <f>H21+H25</f>
        <v>74501</v>
      </c>
      <c r="I26" s="36">
        <f t="shared" si="4"/>
        <v>59523</v>
      </c>
      <c r="J26" s="37">
        <f t="shared" si="4"/>
        <v>14978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86053</v>
      </c>
      <c r="E28" s="41">
        <f t="shared" si="5"/>
        <v>118953</v>
      </c>
      <c r="F28" s="41">
        <f t="shared" si="5"/>
        <v>118953</v>
      </c>
      <c r="G28" s="41">
        <f t="shared" si="5"/>
        <v>151106</v>
      </c>
      <c r="H28" s="41">
        <f>H17+H26</f>
        <v>74501</v>
      </c>
      <c r="I28" s="41">
        <f t="shared" si="5"/>
        <v>59523</v>
      </c>
      <c r="J28" s="42">
        <f t="shared" si="5"/>
        <v>14978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  <row r="34" ht="15">
      <c r="E34" s="53"/>
    </row>
  </sheetData>
  <sheetProtection/>
  <mergeCells count="6">
    <mergeCell ref="B7:B9"/>
    <mergeCell ref="C7:C9"/>
    <mergeCell ref="J8:J9"/>
    <mergeCell ref="B2:J2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M31"/>
  <sheetViews>
    <sheetView zoomScalePageLayoutView="0" workbookViewId="0" topLeftCell="A10">
      <selection activeCell="I12" sqref="I12"/>
    </sheetView>
  </sheetViews>
  <sheetFormatPr defaultColWidth="9.140625" defaultRowHeight="15"/>
  <cols>
    <col min="1" max="1" width="4.00390625" style="1" customWidth="1"/>
    <col min="2" max="2" width="13.140625" style="1" customWidth="1"/>
    <col min="3" max="3" width="26.710937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55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54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43">
        <v>1226.7428236672524</v>
      </c>
      <c r="E10" s="30">
        <v>1273</v>
      </c>
      <c r="F10" s="30">
        <v>1273</v>
      </c>
      <c r="G10" s="30">
        <v>1273</v>
      </c>
      <c r="H10" s="30">
        <v>424</v>
      </c>
      <c r="I10" s="30">
        <v>410</v>
      </c>
      <c r="J10" s="31">
        <f>H10-I10</f>
        <v>14</v>
      </c>
      <c r="L10" s="87">
        <v>0.9080257762155829</v>
      </c>
      <c r="M10" s="119">
        <f>F10*L10</f>
        <v>1155.9168131224371</v>
      </c>
    </row>
    <row r="11" spans="2:13" ht="15">
      <c r="B11" s="6">
        <v>601</v>
      </c>
      <c r="C11" s="7" t="s">
        <v>12</v>
      </c>
      <c r="D11" s="43">
        <v>202.4687181757804</v>
      </c>
      <c r="E11" s="30">
        <v>210</v>
      </c>
      <c r="F11" s="30">
        <v>210</v>
      </c>
      <c r="G11" s="30">
        <v>210</v>
      </c>
      <c r="H11" s="30">
        <v>70</v>
      </c>
      <c r="I11" s="30">
        <v>65</v>
      </c>
      <c r="J11" s="31">
        <f aca="true" t="shared" si="0" ref="J11:J27">H11-I11</f>
        <v>5</v>
      </c>
      <c r="L11" s="87">
        <v>0.9120212530440558</v>
      </c>
      <c r="M11" s="119">
        <f>F11*L11</f>
        <v>191.5244631392517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1429.2115418430328</v>
      </c>
      <c r="E17" s="32">
        <f t="shared" si="1"/>
        <v>1483</v>
      </c>
      <c r="F17" s="32">
        <f t="shared" si="1"/>
        <v>1483</v>
      </c>
      <c r="G17" s="32">
        <f t="shared" si="1"/>
        <v>1483</v>
      </c>
      <c r="H17" s="32">
        <f>SUM(H10:H16)</f>
        <v>494</v>
      </c>
      <c r="I17" s="32">
        <f t="shared" si="1"/>
        <v>475</v>
      </c>
      <c r="J17" s="33">
        <f t="shared" si="1"/>
        <v>19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SUM(H18:H20)</f>
        <v>0</v>
      </c>
      <c r="I21" s="34">
        <f t="shared" si="2"/>
        <v>0</v>
      </c>
      <c r="J21" s="35">
        <f t="shared" si="2"/>
        <v>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>H21+H25</f>
        <v>0</v>
      </c>
      <c r="I26" s="36">
        <f t="shared" si="4"/>
        <v>0</v>
      </c>
      <c r="J26" s="37">
        <f t="shared" si="4"/>
        <v>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1429.2115418430328</v>
      </c>
      <c r="E28" s="41">
        <f t="shared" si="5"/>
        <v>1483</v>
      </c>
      <c r="F28" s="41">
        <f t="shared" si="5"/>
        <v>1483</v>
      </c>
      <c r="G28" s="41">
        <f t="shared" si="5"/>
        <v>1483</v>
      </c>
      <c r="H28" s="41">
        <f>H17+H26</f>
        <v>494</v>
      </c>
      <c r="I28" s="41">
        <f t="shared" si="5"/>
        <v>475</v>
      </c>
      <c r="J28" s="42">
        <f t="shared" si="5"/>
        <v>19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7:B9"/>
    <mergeCell ref="C7:C9"/>
    <mergeCell ref="J8:J9"/>
    <mergeCell ref="B2:J2"/>
    <mergeCell ref="B27:C27"/>
    <mergeCell ref="B28:C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31"/>
  <sheetViews>
    <sheetView zoomScalePageLayoutView="0" workbookViewId="0" topLeftCell="A10">
      <selection activeCell="I12" sqref="I12"/>
    </sheetView>
  </sheetViews>
  <sheetFormatPr defaultColWidth="9.140625" defaultRowHeight="15"/>
  <cols>
    <col min="1" max="1" width="4.00390625" style="1" customWidth="1"/>
    <col min="2" max="2" width="12.140625" style="1" customWidth="1"/>
    <col min="3" max="3" width="25.851562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52" t="s">
        <v>83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82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43">
        <v>3178.9982425307558</v>
      </c>
      <c r="E10" s="30">
        <v>3296</v>
      </c>
      <c r="F10" s="30">
        <v>3296</v>
      </c>
      <c r="G10" s="30">
        <v>3296</v>
      </c>
      <c r="H10" s="30">
        <v>1200</v>
      </c>
      <c r="I10" s="30">
        <v>1082</v>
      </c>
      <c r="J10" s="31">
        <f>H10-I10</f>
        <v>118</v>
      </c>
      <c r="L10" s="87">
        <v>0.9080257762155829</v>
      </c>
      <c r="M10" s="119">
        <f>F10*L10</f>
        <v>2992.8529584065614</v>
      </c>
    </row>
    <row r="11" spans="2:13" ht="15">
      <c r="B11" s="6">
        <v>601</v>
      </c>
      <c r="C11" s="7" t="s">
        <v>12</v>
      </c>
      <c r="D11" s="43">
        <v>525.3242417533761</v>
      </c>
      <c r="E11" s="30">
        <v>545</v>
      </c>
      <c r="F11" s="30">
        <v>545</v>
      </c>
      <c r="G11" s="30">
        <v>545</v>
      </c>
      <c r="H11" s="30">
        <v>200</v>
      </c>
      <c r="I11" s="30">
        <v>181</v>
      </c>
      <c r="J11" s="31">
        <f aca="true" t="shared" si="0" ref="J11:J27">H11-I11</f>
        <v>19</v>
      </c>
      <c r="L11" s="87">
        <v>0.9120212530440558</v>
      </c>
      <c r="M11" s="119">
        <f>F11*L11</f>
        <v>497.0515829090104</v>
      </c>
    </row>
    <row r="12" spans="2:13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  <c r="M12" s="119">
        <f>F12*L12</f>
        <v>0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3704.322484284132</v>
      </c>
      <c r="E17" s="32">
        <f t="shared" si="1"/>
        <v>3841</v>
      </c>
      <c r="F17" s="32">
        <f t="shared" si="1"/>
        <v>3841</v>
      </c>
      <c r="G17" s="32">
        <f t="shared" si="1"/>
        <v>3841</v>
      </c>
      <c r="H17" s="32">
        <f>SUM(H10:H16)</f>
        <v>1400</v>
      </c>
      <c r="I17" s="32">
        <f t="shared" si="1"/>
        <v>1263</v>
      </c>
      <c r="J17" s="33">
        <f t="shared" si="1"/>
        <v>137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SUM(H18:H20)</f>
        <v>0</v>
      </c>
      <c r="I21" s="34">
        <f t="shared" si="2"/>
        <v>0</v>
      </c>
      <c r="J21" s="35">
        <f t="shared" si="2"/>
        <v>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>H21+H25</f>
        <v>0</v>
      </c>
      <c r="I26" s="36">
        <f t="shared" si="4"/>
        <v>0</v>
      </c>
      <c r="J26" s="37">
        <f t="shared" si="4"/>
        <v>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3704.322484284132</v>
      </c>
      <c r="E28" s="41">
        <f t="shared" si="5"/>
        <v>3841</v>
      </c>
      <c r="F28" s="41">
        <f t="shared" si="5"/>
        <v>3841</v>
      </c>
      <c r="G28" s="41">
        <f t="shared" si="5"/>
        <v>3841</v>
      </c>
      <c r="H28" s="41">
        <f>H17+H26</f>
        <v>1400</v>
      </c>
      <c r="I28" s="41">
        <f t="shared" si="5"/>
        <v>1263</v>
      </c>
      <c r="J28" s="42">
        <f t="shared" si="5"/>
        <v>137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J8:J9"/>
    <mergeCell ref="B2:J2"/>
    <mergeCell ref="B27:C27"/>
    <mergeCell ref="B28:C28"/>
    <mergeCell ref="B7:B9"/>
    <mergeCell ref="C7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2:M31"/>
  <sheetViews>
    <sheetView zoomScalePageLayoutView="0" workbookViewId="0" topLeftCell="A10">
      <selection activeCell="I12" sqref="I12"/>
    </sheetView>
  </sheetViews>
  <sheetFormatPr defaultColWidth="9.140625" defaultRowHeight="15"/>
  <cols>
    <col min="1" max="1" width="4.00390625" style="1" customWidth="1"/>
    <col min="2" max="2" width="11.57421875" style="1" customWidth="1"/>
    <col min="3" max="3" width="23.851562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57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56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43">
        <v>2089.367311072056</v>
      </c>
      <c r="E10" s="30">
        <v>2190</v>
      </c>
      <c r="F10" s="30">
        <v>2190</v>
      </c>
      <c r="G10" s="30">
        <v>2190</v>
      </c>
      <c r="H10" s="30">
        <v>730</v>
      </c>
      <c r="I10" s="30">
        <v>654</v>
      </c>
      <c r="J10" s="31">
        <f>H10-I10</f>
        <v>76</v>
      </c>
      <c r="L10" s="87">
        <v>0.9080257762155829</v>
      </c>
      <c r="M10" s="119">
        <f>F10*L10</f>
        <v>1988.5764499121265</v>
      </c>
    </row>
    <row r="11" spans="2:13" ht="15">
      <c r="B11" s="6">
        <v>601</v>
      </c>
      <c r="C11" s="7" t="s">
        <v>12</v>
      </c>
      <c r="D11" s="43">
        <v>344.7440336506531</v>
      </c>
      <c r="E11" s="30">
        <v>362</v>
      </c>
      <c r="F11" s="30">
        <v>362</v>
      </c>
      <c r="G11" s="30">
        <v>362</v>
      </c>
      <c r="H11" s="30">
        <v>121</v>
      </c>
      <c r="I11" s="30">
        <v>109</v>
      </c>
      <c r="J11" s="31">
        <f aca="true" t="shared" si="0" ref="J11:J27">H11-I11</f>
        <v>12</v>
      </c>
      <c r="L11" s="87">
        <v>0.9120212530440558</v>
      </c>
      <c r="M11" s="119">
        <f>F11*L11</f>
        <v>330.1516936019482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2434.111344722709</v>
      </c>
      <c r="E17" s="32">
        <f t="shared" si="1"/>
        <v>2552</v>
      </c>
      <c r="F17" s="32">
        <f t="shared" si="1"/>
        <v>2552</v>
      </c>
      <c r="G17" s="32">
        <f t="shared" si="1"/>
        <v>2552</v>
      </c>
      <c r="H17" s="32">
        <f>SUM(H10:H16)</f>
        <v>851</v>
      </c>
      <c r="I17" s="32">
        <f t="shared" si="1"/>
        <v>763</v>
      </c>
      <c r="J17" s="33">
        <f t="shared" si="1"/>
        <v>88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SUM(H18:H20)</f>
        <v>0</v>
      </c>
      <c r="I21" s="34">
        <f t="shared" si="2"/>
        <v>0</v>
      </c>
      <c r="J21" s="35">
        <f t="shared" si="2"/>
        <v>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>H21+H25</f>
        <v>0</v>
      </c>
      <c r="I26" s="36">
        <f t="shared" si="4"/>
        <v>0</v>
      </c>
      <c r="J26" s="37">
        <f t="shared" si="4"/>
        <v>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2434.111344722709</v>
      </c>
      <c r="E28" s="41">
        <f t="shared" si="5"/>
        <v>2552</v>
      </c>
      <c r="F28" s="41">
        <f t="shared" si="5"/>
        <v>2552</v>
      </c>
      <c r="G28" s="41">
        <f t="shared" si="5"/>
        <v>2552</v>
      </c>
      <c r="H28" s="41">
        <f>H17+H26</f>
        <v>851</v>
      </c>
      <c r="I28" s="41">
        <f t="shared" si="5"/>
        <v>763</v>
      </c>
      <c r="J28" s="42">
        <f t="shared" si="5"/>
        <v>88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2:M31"/>
  <sheetViews>
    <sheetView zoomScalePageLayoutView="0" workbookViewId="0" topLeftCell="A13">
      <selection activeCell="I20" sqref="I20"/>
    </sheetView>
  </sheetViews>
  <sheetFormatPr defaultColWidth="9.140625" defaultRowHeight="15"/>
  <cols>
    <col min="1" max="1" width="4.00390625" style="1" customWidth="1"/>
    <col min="2" max="2" width="12.8515625" style="1" customWidth="1"/>
    <col min="3" max="3" width="23.5742187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59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58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43">
        <v>2310.017574692443</v>
      </c>
      <c r="E10" s="30">
        <v>2395</v>
      </c>
      <c r="F10" s="30">
        <v>2395</v>
      </c>
      <c r="G10" s="30">
        <v>2395</v>
      </c>
      <c r="H10" s="30">
        <v>798</v>
      </c>
      <c r="I10" s="30">
        <v>767</v>
      </c>
      <c r="J10" s="31">
        <f>H10-I10</f>
        <v>31</v>
      </c>
      <c r="L10" s="87">
        <v>0.9080257762155829</v>
      </c>
      <c r="M10" s="119">
        <f>F10*L10</f>
        <v>2174.721734036321</v>
      </c>
    </row>
    <row r="11" spans="2:13" ht="15">
      <c r="B11" s="6">
        <v>601</v>
      </c>
      <c r="C11" s="7" t="s">
        <v>12</v>
      </c>
      <c r="D11" s="43">
        <v>381.2248837724153</v>
      </c>
      <c r="E11" s="30">
        <v>396</v>
      </c>
      <c r="F11" s="30">
        <v>396</v>
      </c>
      <c r="G11" s="30">
        <v>396</v>
      </c>
      <c r="H11" s="30">
        <v>132</v>
      </c>
      <c r="I11" s="30">
        <v>128</v>
      </c>
      <c r="J11" s="31">
        <f aca="true" t="shared" si="0" ref="J11:J27">H11-I11</f>
        <v>4</v>
      </c>
      <c r="L11" s="87">
        <v>0.9120212530440558</v>
      </c>
      <c r="M11" s="119">
        <f>F11*L11</f>
        <v>361.1604162054461</v>
      </c>
    </row>
    <row r="12" spans="2:12" ht="15">
      <c r="B12" s="6">
        <v>602</v>
      </c>
      <c r="C12" s="7" t="s">
        <v>13</v>
      </c>
      <c r="D12" s="43">
        <v>57937</v>
      </c>
      <c r="E12" s="30">
        <v>65190</v>
      </c>
      <c r="F12" s="30">
        <v>65190</v>
      </c>
      <c r="G12" s="30">
        <v>65190</v>
      </c>
      <c r="H12" s="30">
        <v>21730</v>
      </c>
      <c r="I12" s="30">
        <v>19848</v>
      </c>
      <c r="J12" s="31">
        <f t="shared" si="0"/>
        <v>1882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>
        <v>68</v>
      </c>
      <c r="F16" s="30">
        <v>68</v>
      </c>
      <c r="G16" s="30">
        <v>68</v>
      </c>
      <c r="H16" s="30">
        <v>68</v>
      </c>
      <c r="I16" s="30">
        <v>58</v>
      </c>
      <c r="J16" s="31">
        <f t="shared" si="0"/>
        <v>10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60628.242458464854</v>
      </c>
      <c r="E17" s="32">
        <f t="shared" si="1"/>
        <v>68049</v>
      </c>
      <c r="F17" s="32">
        <f t="shared" si="1"/>
        <v>68049</v>
      </c>
      <c r="G17" s="32">
        <f t="shared" si="1"/>
        <v>68049</v>
      </c>
      <c r="H17" s="32">
        <f t="shared" si="1"/>
        <v>22728</v>
      </c>
      <c r="I17" s="32">
        <f t="shared" si="1"/>
        <v>20801</v>
      </c>
      <c r="J17" s="33">
        <f>SUM(J10:J16)</f>
        <v>1927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>
        <v>13016</v>
      </c>
      <c r="F19" s="30">
        <v>13016</v>
      </c>
      <c r="G19" s="30">
        <v>13016</v>
      </c>
      <c r="H19" s="30">
        <v>4339</v>
      </c>
      <c r="I19" s="30">
        <v>0</v>
      </c>
      <c r="J19" s="31">
        <f t="shared" si="0"/>
        <v>4339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13016</v>
      </c>
      <c r="F21" s="34">
        <f t="shared" si="2"/>
        <v>13016</v>
      </c>
      <c r="G21" s="34">
        <f t="shared" si="2"/>
        <v>13016</v>
      </c>
      <c r="H21" s="34">
        <f>SUM(H18:H20)</f>
        <v>4339</v>
      </c>
      <c r="I21" s="34">
        <f t="shared" si="2"/>
        <v>0</v>
      </c>
      <c r="J21" s="35">
        <f t="shared" si="2"/>
        <v>4339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13016</v>
      </c>
      <c r="F26" s="36">
        <f t="shared" si="4"/>
        <v>13016</v>
      </c>
      <c r="G26" s="36">
        <f t="shared" si="4"/>
        <v>13016</v>
      </c>
      <c r="H26" s="36">
        <f>H21+H25</f>
        <v>4339</v>
      </c>
      <c r="I26" s="36">
        <f t="shared" si="4"/>
        <v>0</v>
      </c>
      <c r="J26" s="37">
        <f t="shared" si="4"/>
        <v>4339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60628.242458464854</v>
      </c>
      <c r="E28" s="41">
        <f t="shared" si="5"/>
        <v>81065</v>
      </c>
      <c r="F28" s="41">
        <f t="shared" si="5"/>
        <v>81065</v>
      </c>
      <c r="G28" s="41">
        <f t="shared" si="5"/>
        <v>81065</v>
      </c>
      <c r="H28" s="41">
        <f>H17+H26</f>
        <v>27067</v>
      </c>
      <c r="I28" s="41">
        <f t="shared" si="5"/>
        <v>20801</v>
      </c>
      <c r="J28" s="42">
        <f t="shared" si="5"/>
        <v>6266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L31"/>
  <sheetViews>
    <sheetView zoomScalePageLayoutView="0" workbookViewId="0" topLeftCell="A13">
      <selection activeCell="I20" sqref="I20"/>
    </sheetView>
  </sheetViews>
  <sheetFormatPr defaultColWidth="9.140625" defaultRowHeight="15"/>
  <cols>
    <col min="1" max="1" width="4.00390625" style="1" customWidth="1"/>
    <col min="2" max="2" width="14.00390625" style="1" customWidth="1"/>
    <col min="3" max="3" width="25.421875" style="1" customWidth="1"/>
    <col min="4" max="10" width="8.00390625" style="1" customWidth="1"/>
    <col min="11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23.25">
      <c r="B5" s="102" t="s">
        <v>0</v>
      </c>
      <c r="C5" s="27" t="s">
        <v>61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60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7"/>
      <c r="E10" s="8"/>
      <c r="F10" s="8"/>
      <c r="G10" s="8"/>
      <c r="H10" s="8"/>
      <c r="I10" s="8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7"/>
      <c r="E11" s="8"/>
      <c r="F11" s="8"/>
      <c r="G11" s="8"/>
      <c r="H11" s="8"/>
      <c r="I11" s="8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7"/>
      <c r="E12" s="8"/>
      <c r="F12" s="8"/>
      <c r="G12" s="8"/>
      <c r="H12" s="8"/>
      <c r="I12" s="8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7"/>
      <c r="E13" s="8"/>
      <c r="F13" s="8"/>
      <c r="G13" s="8"/>
      <c r="H13" s="8"/>
      <c r="I13" s="8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7"/>
      <c r="E14" s="8"/>
      <c r="F14" s="8"/>
      <c r="G14" s="8"/>
      <c r="H14" s="8"/>
      <c r="I14" s="8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7"/>
      <c r="E15" s="8"/>
      <c r="F15" s="8"/>
      <c r="G15" s="8"/>
      <c r="H15" s="8"/>
      <c r="I15" s="8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7"/>
      <c r="E16" s="8"/>
      <c r="F16" s="8"/>
      <c r="G16" s="8"/>
      <c r="H16" s="8"/>
      <c r="I16" s="8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11">
        <f aca="true" t="shared" si="1" ref="D17:I17">SUM(D10:D16)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120">
        <v>1641</v>
      </c>
      <c r="E19" s="8">
        <v>8832</v>
      </c>
      <c r="F19" s="8">
        <v>8832</v>
      </c>
      <c r="G19" s="8">
        <v>8832</v>
      </c>
      <c r="H19" s="8">
        <v>2944</v>
      </c>
      <c r="I19" s="8">
        <v>0</v>
      </c>
      <c r="J19" s="31">
        <f t="shared" si="0"/>
        <v>2944</v>
      </c>
      <c r="L19" s="87">
        <v>0.502744686399361</v>
      </c>
    </row>
    <row r="20" spans="2:12" ht="1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14">
        <f aca="true" t="shared" si="2" ref="D21:J21">SUM(D18:D20)</f>
        <v>1641</v>
      </c>
      <c r="E21" s="14">
        <f t="shared" si="2"/>
        <v>8832</v>
      </c>
      <c r="F21" s="14">
        <f t="shared" si="2"/>
        <v>8832</v>
      </c>
      <c r="G21" s="14">
        <f t="shared" si="2"/>
        <v>8832</v>
      </c>
      <c r="H21" s="14">
        <f>SUM(H18:H20)</f>
        <v>2944</v>
      </c>
      <c r="I21" s="14">
        <f t="shared" si="2"/>
        <v>0</v>
      </c>
      <c r="J21" s="35">
        <f t="shared" si="2"/>
        <v>2944</v>
      </c>
      <c r="L21" s="87">
        <v>0.5046635418994765</v>
      </c>
    </row>
    <row r="22" spans="2:12" ht="1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14">
        <f aca="true" t="shared" si="3" ref="D25:J25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16">
        <f aca="true" t="shared" si="4" ref="D26:J26">D21+D25</f>
        <v>1641</v>
      </c>
      <c r="E26" s="16">
        <f t="shared" si="4"/>
        <v>8832</v>
      </c>
      <c r="F26" s="16">
        <f t="shared" si="4"/>
        <v>8832</v>
      </c>
      <c r="G26" s="16">
        <f t="shared" si="4"/>
        <v>8832</v>
      </c>
      <c r="H26" s="16">
        <f>H21+H25</f>
        <v>2944</v>
      </c>
      <c r="I26" s="16">
        <f t="shared" si="4"/>
        <v>0</v>
      </c>
      <c r="J26" s="37">
        <f t="shared" si="4"/>
        <v>2944</v>
      </c>
      <c r="L26" s="87">
        <v>0.5046635418994765</v>
      </c>
    </row>
    <row r="27" spans="2:12" ht="15">
      <c r="B27" s="146" t="s">
        <v>29</v>
      </c>
      <c r="C27" s="152"/>
      <c r="D27" s="23"/>
      <c r="E27" s="17"/>
      <c r="F27" s="17"/>
      <c r="G27" s="17"/>
      <c r="H27" s="17"/>
      <c r="I27" s="17"/>
      <c r="J27" s="31">
        <f t="shared" si="0"/>
        <v>0</v>
      </c>
      <c r="L27" s="87"/>
    </row>
    <row r="28" spans="2:12" ht="15.75" thickBot="1">
      <c r="B28" s="148" t="s">
        <v>28</v>
      </c>
      <c r="C28" s="151"/>
      <c r="D28" s="18">
        <f aca="true" t="shared" si="5" ref="D28:J28">D17+D26</f>
        <v>1641</v>
      </c>
      <c r="E28" s="18">
        <f t="shared" si="5"/>
        <v>8832</v>
      </c>
      <c r="F28" s="18">
        <f t="shared" si="5"/>
        <v>8832</v>
      </c>
      <c r="G28" s="18">
        <f t="shared" si="5"/>
        <v>8832</v>
      </c>
      <c r="H28" s="18">
        <f>H17+H26</f>
        <v>2944</v>
      </c>
      <c r="I28" s="18">
        <f t="shared" si="5"/>
        <v>0</v>
      </c>
      <c r="J28" s="42">
        <f t="shared" si="5"/>
        <v>2944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M31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4.00390625" style="1" customWidth="1"/>
    <col min="2" max="2" width="16.00390625" style="1" customWidth="1"/>
    <col min="3" max="3" width="26.5742187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63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62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82">
        <v>9144.727592267136</v>
      </c>
      <c r="E10" s="81">
        <v>9481</v>
      </c>
      <c r="F10" s="81">
        <v>9481</v>
      </c>
      <c r="G10" s="81">
        <v>9481</v>
      </c>
      <c r="H10" s="81">
        <v>3350</v>
      </c>
      <c r="I10" s="81">
        <v>3286</v>
      </c>
      <c r="J10" s="31">
        <f>H10-I10</f>
        <v>64</v>
      </c>
      <c r="L10" s="87">
        <v>0.9080257762155829</v>
      </c>
      <c r="M10" s="119">
        <f>F10*L10</f>
        <v>8608.992384299941</v>
      </c>
    </row>
    <row r="11" spans="2:13" ht="15">
      <c r="B11" s="6">
        <v>601</v>
      </c>
      <c r="C11" s="7" t="s">
        <v>12</v>
      </c>
      <c r="D11" s="82">
        <v>1510.3071950409565</v>
      </c>
      <c r="E11" s="81">
        <v>1568</v>
      </c>
      <c r="F11" s="81">
        <v>1568</v>
      </c>
      <c r="G11" s="81">
        <v>1568</v>
      </c>
      <c r="H11" s="81">
        <v>523</v>
      </c>
      <c r="I11" s="81">
        <v>487</v>
      </c>
      <c r="J11" s="31">
        <f aca="true" t="shared" si="0" ref="J11:J27">H11-I11</f>
        <v>36</v>
      </c>
      <c r="L11" s="87">
        <v>0.9120212530440558</v>
      </c>
      <c r="M11" s="119">
        <f>F11*L11</f>
        <v>1430.0493247730794</v>
      </c>
    </row>
    <row r="12" spans="2:12" ht="15">
      <c r="B12" s="6">
        <v>602</v>
      </c>
      <c r="C12" s="7" t="s">
        <v>13</v>
      </c>
      <c r="D12" s="82"/>
      <c r="E12" s="81"/>
      <c r="F12" s="81"/>
      <c r="G12" s="81"/>
      <c r="H12" s="81"/>
      <c r="I12" s="81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82"/>
      <c r="E13" s="81"/>
      <c r="F13" s="81"/>
      <c r="G13" s="81"/>
      <c r="H13" s="81"/>
      <c r="I13" s="81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82"/>
      <c r="E14" s="81"/>
      <c r="F14" s="81"/>
      <c r="G14" s="81"/>
      <c r="H14" s="81"/>
      <c r="I14" s="81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82"/>
      <c r="E15" s="81"/>
      <c r="F15" s="81"/>
      <c r="G15" s="81"/>
      <c r="H15" s="81"/>
      <c r="I15" s="81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10655.034787308092</v>
      </c>
      <c r="E17" s="32">
        <f t="shared" si="1"/>
        <v>11049</v>
      </c>
      <c r="F17" s="32">
        <f t="shared" si="1"/>
        <v>11049</v>
      </c>
      <c r="G17" s="32">
        <f t="shared" si="1"/>
        <v>11049</v>
      </c>
      <c r="H17" s="32">
        <f>SUM(H10:H16)</f>
        <v>3873</v>
      </c>
      <c r="I17" s="32">
        <f t="shared" si="1"/>
        <v>3773</v>
      </c>
      <c r="J17" s="33">
        <f t="shared" si="1"/>
        <v>100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SUM(H18:H20)</f>
        <v>0</v>
      </c>
      <c r="I21" s="34">
        <f t="shared" si="2"/>
        <v>0</v>
      </c>
      <c r="J21" s="35">
        <f t="shared" si="2"/>
        <v>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>H21+H25</f>
        <v>0</v>
      </c>
      <c r="I26" s="36">
        <f t="shared" si="4"/>
        <v>0</v>
      </c>
      <c r="J26" s="37">
        <f t="shared" si="4"/>
        <v>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10655.034787308092</v>
      </c>
      <c r="E28" s="41">
        <f t="shared" si="5"/>
        <v>11049</v>
      </c>
      <c r="F28" s="41">
        <f t="shared" si="5"/>
        <v>11049</v>
      </c>
      <c r="G28" s="41">
        <f t="shared" si="5"/>
        <v>11049</v>
      </c>
      <c r="H28" s="41">
        <f>H17+H26</f>
        <v>3873</v>
      </c>
      <c r="I28" s="41">
        <f t="shared" si="5"/>
        <v>3773</v>
      </c>
      <c r="J28" s="42">
        <f t="shared" si="5"/>
        <v>100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M31"/>
  <sheetViews>
    <sheetView zoomScalePageLayoutView="0" workbookViewId="0" topLeftCell="A10">
      <selection activeCell="G10" sqref="E10:G11"/>
    </sheetView>
  </sheetViews>
  <sheetFormatPr defaultColWidth="9.140625" defaultRowHeight="15"/>
  <cols>
    <col min="1" max="1" width="4.00390625" style="1" customWidth="1"/>
    <col min="2" max="2" width="15.28125" style="1" customWidth="1"/>
    <col min="3" max="3" width="25.00390625" style="1" customWidth="1"/>
    <col min="4" max="10" width="8.00390625" style="1" customWidth="1"/>
    <col min="11" max="12" width="9.140625" style="1" customWidth="1"/>
    <col min="13" max="13" width="11.0039062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65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64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43">
        <v>794.522554188635</v>
      </c>
      <c r="E10" s="30">
        <v>825</v>
      </c>
      <c r="F10" s="30">
        <v>825</v>
      </c>
      <c r="G10" s="30">
        <v>825</v>
      </c>
      <c r="H10" s="30">
        <v>275</v>
      </c>
      <c r="I10" s="30">
        <v>272</v>
      </c>
      <c r="J10" s="31">
        <f>H10-I10</f>
        <v>3</v>
      </c>
      <c r="L10" s="87">
        <v>0.9080257762155829</v>
      </c>
      <c r="M10" s="119">
        <f>F10*L10</f>
        <v>749.1212653778559</v>
      </c>
    </row>
    <row r="11" spans="2:13" ht="15">
      <c r="B11" s="6">
        <v>601</v>
      </c>
      <c r="C11" s="7" t="s">
        <v>12</v>
      </c>
      <c r="D11" s="43">
        <v>131.33106043834402</v>
      </c>
      <c r="E11" s="30">
        <v>136</v>
      </c>
      <c r="F11" s="30">
        <v>136</v>
      </c>
      <c r="G11" s="30">
        <v>136</v>
      </c>
      <c r="H11" s="30">
        <v>45</v>
      </c>
      <c r="I11" s="30">
        <v>45</v>
      </c>
      <c r="J11" s="31">
        <f aca="true" t="shared" si="0" ref="J11:J27">H11-I11</f>
        <v>0</v>
      </c>
      <c r="L11" s="87">
        <v>0.9120212530440558</v>
      </c>
      <c r="M11" s="119">
        <f>F11*L11</f>
        <v>124.03489041399159</v>
      </c>
    </row>
    <row r="12" spans="2:12" ht="15">
      <c r="B12" s="6">
        <v>602</v>
      </c>
      <c r="C12" s="7" t="s">
        <v>13</v>
      </c>
      <c r="D12" s="43">
        <v>3336</v>
      </c>
      <c r="E12" s="30">
        <v>4139</v>
      </c>
      <c r="F12" s="30">
        <v>4139</v>
      </c>
      <c r="G12" s="30">
        <v>4139</v>
      </c>
      <c r="H12" s="30">
        <v>1380</v>
      </c>
      <c r="I12" s="30">
        <v>775</v>
      </c>
      <c r="J12" s="31">
        <f t="shared" si="0"/>
        <v>605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11">
        <f aca="true" t="shared" si="1" ref="D17:J17">SUM(D10:D16)</f>
        <v>4261.853614626979</v>
      </c>
      <c r="E17" s="11">
        <f t="shared" si="1"/>
        <v>5100</v>
      </c>
      <c r="F17" s="11">
        <f t="shared" si="1"/>
        <v>5100</v>
      </c>
      <c r="G17" s="11">
        <f t="shared" si="1"/>
        <v>5100</v>
      </c>
      <c r="H17" s="11">
        <f t="shared" si="1"/>
        <v>1700</v>
      </c>
      <c r="I17" s="11">
        <f t="shared" si="1"/>
        <v>1092</v>
      </c>
      <c r="J17" s="33">
        <f t="shared" si="1"/>
        <v>608</v>
      </c>
      <c r="L17" s="87">
        <v>0.8248644050431699</v>
      </c>
    </row>
    <row r="18" spans="2:12" ht="15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5"/>
      <c r="E19" s="8">
        <v>9005</v>
      </c>
      <c r="F19" s="8">
        <v>9005</v>
      </c>
      <c r="G19" s="8">
        <v>9005</v>
      </c>
      <c r="H19" s="8">
        <v>3002</v>
      </c>
      <c r="I19" s="8">
        <v>0</v>
      </c>
      <c r="J19" s="31">
        <f t="shared" si="0"/>
        <v>3002</v>
      </c>
      <c r="L19" s="87">
        <v>0.502744686399361</v>
      </c>
    </row>
    <row r="20" spans="2:12" ht="1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14">
        <f>SUM(D18:D20)</f>
        <v>0</v>
      </c>
      <c r="E21" s="14">
        <f aca="true" t="shared" si="2" ref="E21:J21">SUM(E18:E20)</f>
        <v>9005</v>
      </c>
      <c r="F21" s="14">
        <f t="shared" si="2"/>
        <v>9005</v>
      </c>
      <c r="G21" s="14">
        <f t="shared" si="2"/>
        <v>9005</v>
      </c>
      <c r="H21" s="14">
        <f>SUM(H18:H20)</f>
        <v>3002</v>
      </c>
      <c r="I21" s="14">
        <f t="shared" si="2"/>
        <v>0</v>
      </c>
      <c r="J21" s="35">
        <f t="shared" si="2"/>
        <v>3002</v>
      </c>
      <c r="L21" s="87">
        <v>0.5046635418994765</v>
      </c>
    </row>
    <row r="22" spans="2:12" ht="1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14">
        <f aca="true" t="shared" si="3" ref="D25:J25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16">
        <f aca="true" t="shared" si="4" ref="D26:J26">D21+D25</f>
        <v>0</v>
      </c>
      <c r="E26" s="16">
        <f t="shared" si="4"/>
        <v>9005</v>
      </c>
      <c r="F26" s="16">
        <f t="shared" si="4"/>
        <v>9005</v>
      </c>
      <c r="G26" s="16">
        <f t="shared" si="4"/>
        <v>9005</v>
      </c>
      <c r="H26" s="16">
        <f>H21+H25</f>
        <v>3002</v>
      </c>
      <c r="I26" s="16">
        <f t="shared" si="4"/>
        <v>0</v>
      </c>
      <c r="J26" s="37">
        <f t="shared" si="4"/>
        <v>3002</v>
      </c>
      <c r="L26" s="87">
        <v>0.5046635418994765</v>
      </c>
    </row>
    <row r="27" spans="2:12" ht="15">
      <c r="B27" s="146" t="s">
        <v>29</v>
      </c>
      <c r="C27" s="147"/>
      <c r="D27" s="23"/>
      <c r="E27" s="17"/>
      <c r="F27" s="17"/>
      <c r="G27" s="17"/>
      <c r="H27" s="17"/>
      <c r="I27" s="17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18">
        <f aca="true" t="shared" si="5" ref="D28:J28">D17+D26</f>
        <v>4261.853614626979</v>
      </c>
      <c r="E28" s="18">
        <f t="shared" si="5"/>
        <v>14105</v>
      </c>
      <c r="F28" s="18">
        <f t="shared" si="5"/>
        <v>14105</v>
      </c>
      <c r="G28" s="18">
        <f t="shared" si="5"/>
        <v>14105</v>
      </c>
      <c r="H28" s="18">
        <f>H17+H26</f>
        <v>4702</v>
      </c>
      <c r="I28" s="18">
        <f t="shared" si="5"/>
        <v>1092</v>
      </c>
      <c r="J28" s="42">
        <f t="shared" si="5"/>
        <v>3610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2:L31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4.00390625" style="1" customWidth="1"/>
    <col min="2" max="2" width="16.421875" style="1" customWidth="1"/>
    <col min="3" max="3" width="27.00390625" style="1" customWidth="1"/>
    <col min="4" max="11" width="8.00390625" style="1" customWidth="1"/>
    <col min="12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67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66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4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43"/>
      <c r="E11" s="30"/>
      <c r="F11" s="30"/>
      <c r="G11" s="30"/>
      <c r="H11" s="30"/>
      <c r="I11" s="30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82">
        <v>17047</v>
      </c>
      <c r="E19" s="30">
        <v>32067</v>
      </c>
      <c r="F19" s="30">
        <v>32067</v>
      </c>
      <c r="G19" s="30">
        <v>38028</v>
      </c>
      <c r="H19" s="30">
        <v>12676</v>
      </c>
      <c r="I19" s="30">
        <v>12568</v>
      </c>
      <c r="J19" s="31">
        <f t="shared" si="0"/>
        <v>108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17047</v>
      </c>
      <c r="E21" s="34">
        <f t="shared" si="2"/>
        <v>32067</v>
      </c>
      <c r="F21" s="34">
        <f t="shared" si="2"/>
        <v>32067</v>
      </c>
      <c r="G21" s="34">
        <f t="shared" si="2"/>
        <v>38028</v>
      </c>
      <c r="H21" s="34">
        <f>SUM(H18:H20)</f>
        <v>12676</v>
      </c>
      <c r="I21" s="34">
        <f t="shared" si="2"/>
        <v>12568</v>
      </c>
      <c r="J21" s="35">
        <f t="shared" si="2"/>
        <v>108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17047</v>
      </c>
      <c r="E26" s="36">
        <f t="shared" si="4"/>
        <v>32067</v>
      </c>
      <c r="F26" s="36">
        <f t="shared" si="4"/>
        <v>32067</v>
      </c>
      <c r="G26" s="36">
        <f t="shared" si="4"/>
        <v>38028</v>
      </c>
      <c r="H26" s="36">
        <f>H21+H25</f>
        <v>12676</v>
      </c>
      <c r="I26" s="36">
        <f t="shared" si="4"/>
        <v>12568</v>
      </c>
      <c r="J26" s="37">
        <f t="shared" si="4"/>
        <v>108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17047</v>
      </c>
      <c r="E28" s="41">
        <f t="shared" si="5"/>
        <v>32067</v>
      </c>
      <c r="F28" s="41">
        <f t="shared" si="5"/>
        <v>32067</v>
      </c>
      <c r="G28" s="41">
        <f t="shared" si="5"/>
        <v>38028</v>
      </c>
      <c r="H28" s="41">
        <f>H17+H26</f>
        <v>12676</v>
      </c>
      <c r="I28" s="41">
        <f t="shared" si="5"/>
        <v>12568</v>
      </c>
      <c r="J28" s="42">
        <f t="shared" si="5"/>
        <v>108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B2:L31"/>
  <sheetViews>
    <sheetView zoomScalePageLayoutView="0" workbookViewId="0" topLeftCell="A13">
      <selection activeCell="I20" sqref="I20"/>
    </sheetView>
  </sheetViews>
  <sheetFormatPr defaultColWidth="9.140625" defaultRowHeight="15"/>
  <cols>
    <col min="1" max="1" width="4.00390625" style="1" customWidth="1"/>
    <col min="2" max="2" width="15.140625" style="1" customWidth="1"/>
    <col min="3" max="3" width="25.28125" style="1" customWidth="1"/>
    <col min="4" max="11" width="8.00390625" style="1" customWidth="1"/>
    <col min="12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104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84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7"/>
      <c r="E10" s="8"/>
      <c r="F10" s="8"/>
      <c r="G10" s="8"/>
      <c r="H10" s="8"/>
      <c r="I10" s="8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7"/>
      <c r="E11" s="8"/>
      <c r="F11" s="8"/>
      <c r="G11" s="8"/>
      <c r="H11" s="8"/>
      <c r="I11" s="8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7"/>
      <c r="E12" s="8"/>
      <c r="F12" s="8"/>
      <c r="G12" s="8"/>
      <c r="H12" s="8"/>
      <c r="I12" s="8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7"/>
      <c r="E13" s="8"/>
      <c r="F13" s="8"/>
      <c r="G13" s="8"/>
      <c r="H13" s="8"/>
      <c r="I13" s="8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7"/>
      <c r="E14" s="8"/>
      <c r="F14" s="8"/>
      <c r="G14" s="8"/>
      <c r="H14" s="8"/>
      <c r="I14" s="8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7"/>
      <c r="E15" s="8"/>
      <c r="F15" s="8"/>
      <c r="G15" s="8"/>
      <c r="H15" s="8"/>
      <c r="I15" s="8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7"/>
      <c r="E16" s="8"/>
      <c r="F16" s="8"/>
      <c r="G16" s="8"/>
      <c r="H16" s="8"/>
      <c r="I16" s="8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11">
        <f aca="true" t="shared" si="1" ref="D17:I17">SUM(D10:D16)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82">
        <v>2106</v>
      </c>
      <c r="E19" s="8">
        <v>8567</v>
      </c>
      <c r="F19" s="8">
        <v>8567</v>
      </c>
      <c r="G19" s="8">
        <v>9461</v>
      </c>
      <c r="H19" s="8">
        <v>9461</v>
      </c>
      <c r="I19" s="8">
        <v>7949</v>
      </c>
      <c r="J19" s="31">
        <f t="shared" si="0"/>
        <v>1512</v>
      </c>
      <c r="L19" s="87">
        <v>0.502744686399361</v>
      </c>
    </row>
    <row r="20" spans="2:12" ht="1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14">
        <f aca="true" t="shared" si="2" ref="D21:J21">SUM(D18:D20)</f>
        <v>2106</v>
      </c>
      <c r="E21" s="14">
        <f t="shared" si="2"/>
        <v>8567</v>
      </c>
      <c r="F21" s="14">
        <f t="shared" si="2"/>
        <v>8567</v>
      </c>
      <c r="G21" s="14">
        <f t="shared" si="2"/>
        <v>9461</v>
      </c>
      <c r="H21" s="14">
        <f>SUM(H18:H20)</f>
        <v>9461</v>
      </c>
      <c r="I21" s="14">
        <f t="shared" si="2"/>
        <v>7949</v>
      </c>
      <c r="J21" s="35">
        <f t="shared" si="2"/>
        <v>1512</v>
      </c>
      <c r="L21" s="87">
        <v>0.5046635418994765</v>
      </c>
    </row>
    <row r="22" spans="2:12" ht="1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14">
        <f aca="true" t="shared" si="3" ref="D25:J25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16">
        <f aca="true" t="shared" si="4" ref="D26:J26">D21+D25</f>
        <v>2106</v>
      </c>
      <c r="E26" s="16">
        <f t="shared" si="4"/>
        <v>8567</v>
      </c>
      <c r="F26" s="16">
        <f t="shared" si="4"/>
        <v>8567</v>
      </c>
      <c r="G26" s="16">
        <f t="shared" si="4"/>
        <v>9461</v>
      </c>
      <c r="H26" s="16">
        <f>H21+H25</f>
        <v>9461</v>
      </c>
      <c r="I26" s="16">
        <f t="shared" si="4"/>
        <v>7949</v>
      </c>
      <c r="J26" s="37">
        <f t="shared" si="4"/>
        <v>1512</v>
      </c>
      <c r="L26" s="87">
        <v>0.5046635418994765</v>
      </c>
    </row>
    <row r="27" spans="2:12" ht="15">
      <c r="B27" s="146" t="s">
        <v>29</v>
      </c>
      <c r="C27" s="147"/>
      <c r="D27" s="23"/>
      <c r="E27" s="17"/>
      <c r="F27" s="17"/>
      <c r="G27" s="17"/>
      <c r="H27" s="17"/>
      <c r="I27" s="17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18">
        <f aca="true" t="shared" si="5" ref="D28:J28">D17+D26</f>
        <v>2106</v>
      </c>
      <c r="E28" s="18">
        <f t="shared" si="5"/>
        <v>8567</v>
      </c>
      <c r="F28" s="18">
        <f t="shared" si="5"/>
        <v>8567</v>
      </c>
      <c r="G28" s="18">
        <f t="shared" si="5"/>
        <v>9461</v>
      </c>
      <c r="H28" s="18">
        <f>H17+H26</f>
        <v>9461</v>
      </c>
      <c r="I28" s="18">
        <f t="shared" si="5"/>
        <v>7949</v>
      </c>
      <c r="J28" s="42">
        <f t="shared" si="5"/>
        <v>1512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N30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4.00390625" style="1" customWidth="1"/>
    <col min="2" max="2" width="16.57421875" style="1" customWidth="1"/>
    <col min="3" max="3" width="28.8515625" style="1" customWidth="1"/>
    <col min="4" max="9" width="8.00390625" style="1" customWidth="1"/>
    <col min="10" max="12" width="9.140625" style="1" customWidth="1"/>
    <col min="13" max="13" width="13.7109375" style="1" bestFit="1" customWidth="1"/>
    <col min="14" max="16384" width="9.140625" style="1" customWidth="1"/>
  </cols>
  <sheetData>
    <row r="1" spans="2:10" s="89" customFormat="1" ht="15.75">
      <c r="B1" s="150" t="s">
        <v>109</v>
      </c>
      <c r="C1" s="150"/>
      <c r="D1" s="150"/>
      <c r="E1" s="150"/>
      <c r="F1" s="150"/>
      <c r="G1" s="150"/>
      <c r="H1" s="150"/>
      <c r="I1" s="150"/>
      <c r="J1" s="150"/>
    </row>
    <row r="2" spans="2:11" ht="15.75" thickBot="1">
      <c r="B2" s="90"/>
      <c r="C2" s="91"/>
      <c r="D2" s="91"/>
      <c r="E2" s="90"/>
      <c r="F2" s="90"/>
      <c r="G2" s="92"/>
      <c r="H2" s="92"/>
      <c r="I2" s="93"/>
      <c r="J2" s="94" t="s">
        <v>89</v>
      </c>
      <c r="K2" s="95"/>
    </row>
    <row r="3" spans="2:11" s="101" customFormat="1" ht="15">
      <c r="B3" s="96"/>
      <c r="C3" s="97"/>
      <c r="D3" s="97"/>
      <c r="E3" s="98"/>
      <c r="F3" s="98"/>
      <c r="G3" s="99"/>
      <c r="H3" s="99"/>
      <c r="I3" s="99"/>
      <c r="J3" s="115"/>
      <c r="K3" s="100"/>
    </row>
    <row r="4" spans="2:11" ht="15">
      <c r="B4" s="102" t="s">
        <v>0</v>
      </c>
      <c r="C4" s="103" t="s">
        <v>102</v>
      </c>
      <c r="D4" s="91"/>
      <c r="E4" s="91"/>
      <c r="F4" s="91"/>
      <c r="G4" s="91"/>
      <c r="H4" s="4"/>
      <c r="I4" s="116"/>
      <c r="J4" s="117"/>
      <c r="K4" s="95"/>
    </row>
    <row r="5" spans="2:11" ht="15">
      <c r="B5" s="102" t="s">
        <v>1</v>
      </c>
      <c r="C5" s="114" t="s">
        <v>37</v>
      </c>
      <c r="D5" s="104"/>
      <c r="E5" s="104"/>
      <c r="F5" s="104"/>
      <c r="G5" s="104"/>
      <c r="H5" s="4"/>
      <c r="I5" s="116"/>
      <c r="J5" s="117"/>
      <c r="K5" s="95"/>
    </row>
    <row r="6" spans="2:11" s="107" customFormat="1" ht="15">
      <c r="B6" s="138" t="s">
        <v>2</v>
      </c>
      <c r="C6" s="141" t="s">
        <v>3</v>
      </c>
      <c r="D6" s="105" t="s">
        <v>4</v>
      </c>
      <c r="E6" s="105" t="s">
        <v>5</v>
      </c>
      <c r="F6" s="105" t="s">
        <v>6</v>
      </c>
      <c r="G6" s="105" t="s">
        <v>7</v>
      </c>
      <c r="H6" s="111" t="s">
        <v>8</v>
      </c>
      <c r="I6" s="111" t="s">
        <v>9</v>
      </c>
      <c r="J6" s="118" t="s">
        <v>90</v>
      </c>
      <c r="K6" s="106"/>
    </row>
    <row r="7" spans="2:11" s="110" customFormat="1" ht="22.5">
      <c r="B7" s="139"/>
      <c r="C7" s="142"/>
      <c r="D7" s="108" t="s">
        <v>10</v>
      </c>
      <c r="E7" s="108" t="s">
        <v>91</v>
      </c>
      <c r="F7" s="113" t="s">
        <v>92</v>
      </c>
      <c r="G7" s="113" t="s">
        <v>92</v>
      </c>
      <c r="H7" s="113" t="s">
        <v>98</v>
      </c>
      <c r="I7" s="108" t="s">
        <v>10</v>
      </c>
      <c r="J7" s="144" t="s">
        <v>93</v>
      </c>
      <c r="K7" s="109"/>
    </row>
    <row r="8" spans="2:11" s="110" customFormat="1" ht="45">
      <c r="B8" s="140"/>
      <c r="C8" s="143"/>
      <c r="D8" s="112" t="s">
        <v>94</v>
      </c>
      <c r="E8" s="112" t="s">
        <v>95</v>
      </c>
      <c r="F8" s="112" t="s">
        <v>96</v>
      </c>
      <c r="G8" s="112" t="s">
        <v>97</v>
      </c>
      <c r="H8" s="112" t="s">
        <v>99</v>
      </c>
      <c r="I8" s="112" t="s">
        <v>100</v>
      </c>
      <c r="J8" s="145"/>
      <c r="K8" s="109"/>
    </row>
    <row r="9" spans="2:13" ht="15">
      <c r="B9" s="6">
        <v>600</v>
      </c>
      <c r="C9" s="7" t="s">
        <v>11</v>
      </c>
      <c r="D9" s="82">
        <v>20435.120093731693</v>
      </c>
      <c r="E9" s="30">
        <v>21314</v>
      </c>
      <c r="F9" s="30">
        <v>21314</v>
      </c>
      <c r="G9" s="30">
        <v>21314</v>
      </c>
      <c r="H9" s="30">
        <v>7105</v>
      </c>
      <c r="I9" s="30">
        <v>6433</v>
      </c>
      <c r="J9" s="31">
        <f>H9-I9</f>
        <v>672</v>
      </c>
      <c r="L9" s="87">
        <v>0.9080257762155829</v>
      </c>
      <c r="M9" s="119">
        <f>F9*L9</f>
        <v>19353.661394258932</v>
      </c>
    </row>
    <row r="10" spans="2:14" ht="15">
      <c r="B10" s="6">
        <v>601</v>
      </c>
      <c r="C10" s="7" t="s">
        <v>12</v>
      </c>
      <c r="D10" s="82">
        <v>3375.3906575160504</v>
      </c>
      <c r="E10" s="30">
        <v>3524</v>
      </c>
      <c r="F10" s="30">
        <v>3524</v>
      </c>
      <c r="G10" s="30">
        <v>3524</v>
      </c>
      <c r="H10" s="30">
        <v>1175</v>
      </c>
      <c r="I10" s="30">
        <v>1073</v>
      </c>
      <c r="J10" s="31">
        <f aca="true" t="shared" si="0" ref="J10:J26">H10-I10</f>
        <v>102</v>
      </c>
      <c r="L10" s="87">
        <v>0.9120212530440558</v>
      </c>
      <c r="M10" s="119">
        <f aca="true" t="shared" si="1" ref="M10:M27">F10*L10</f>
        <v>3213.9628957272525</v>
      </c>
      <c r="N10" s="1">
        <f>E9/D9</f>
        <v>1.0430083063978615</v>
      </c>
    </row>
    <row r="11" spans="2:14" ht="15">
      <c r="B11" s="6">
        <v>602</v>
      </c>
      <c r="C11" s="7" t="s">
        <v>13</v>
      </c>
      <c r="D11" s="43"/>
      <c r="E11" s="30"/>
      <c r="F11" s="30"/>
      <c r="G11" s="30"/>
      <c r="H11" s="30"/>
      <c r="I11" s="30"/>
      <c r="J11" s="31">
        <f t="shared" si="0"/>
        <v>0</v>
      </c>
      <c r="L11" s="87">
        <v>0.8133149695029245</v>
      </c>
      <c r="M11" s="119">
        <f t="shared" si="1"/>
        <v>0</v>
      </c>
      <c r="N11" s="1">
        <f>E10/D10</f>
        <v>1.0440273015963466</v>
      </c>
    </row>
    <row r="12" spans="2:13" ht="15">
      <c r="B12" s="6">
        <v>603</v>
      </c>
      <c r="C12" s="7" t="s">
        <v>14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0.8527424627678896</v>
      </c>
      <c r="M12" s="119">
        <f t="shared" si="1"/>
        <v>0</v>
      </c>
    </row>
    <row r="13" spans="2:13" ht="15">
      <c r="B13" s="6">
        <v>604</v>
      </c>
      <c r="C13" s="7" t="s">
        <v>15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0.7924</v>
      </c>
      <c r="M13" s="119">
        <f t="shared" si="1"/>
        <v>0</v>
      </c>
    </row>
    <row r="14" spans="2:13" ht="15">
      <c r="B14" s="6">
        <v>605</v>
      </c>
      <c r="C14" s="7" t="s">
        <v>16</v>
      </c>
      <c r="D14" s="43"/>
      <c r="E14" s="30"/>
      <c r="F14" s="30"/>
      <c r="G14" s="30"/>
      <c r="H14" s="30"/>
      <c r="I14" s="30"/>
      <c r="J14" s="31">
        <f t="shared" si="0"/>
        <v>0</v>
      </c>
      <c r="L14" s="87"/>
      <c r="M14" s="119">
        <f t="shared" si="1"/>
        <v>0</v>
      </c>
    </row>
    <row r="15" spans="2:13" ht="15">
      <c r="B15" s="6">
        <v>606</v>
      </c>
      <c r="C15" s="7" t="s">
        <v>17</v>
      </c>
      <c r="D15" s="43"/>
      <c r="E15" s="30">
        <v>70</v>
      </c>
      <c r="F15" s="30">
        <v>70</v>
      </c>
      <c r="G15" s="30">
        <v>70</v>
      </c>
      <c r="H15" s="30">
        <v>0</v>
      </c>
      <c r="I15" s="30">
        <v>0</v>
      </c>
      <c r="J15" s="31">
        <f t="shared" si="0"/>
        <v>0</v>
      </c>
      <c r="L15" s="87">
        <v>0.16198526001133845</v>
      </c>
      <c r="M15" s="119">
        <f t="shared" si="1"/>
        <v>11.338968200793692</v>
      </c>
    </row>
    <row r="16" spans="2:13" ht="15">
      <c r="B16" s="9" t="s">
        <v>18</v>
      </c>
      <c r="C16" s="10" t="s">
        <v>19</v>
      </c>
      <c r="D16" s="32">
        <f aca="true" t="shared" si="2" ref="D16:J16">SUM(D9:D15)</f>
        <v>23810.510751247744</v>
      </c>
      <c r="E16" s="32">
        <f t="shared" si="2"/>
        <v>24908</v>
      </c>
      <c r="F16" s="32">
        <f t="shared" si="2"/>
        <v>24908</v>
      </c>
      <c r="G16" s="32">
        <f t="shared" si="2"/>
        <v>24908</v>
      </c>
      <c r="H16" s="32">
        <f t="shared" si="2"/>
        <v>8280</v>
      </c>
      <c r="I16" s="32">
        <f t="shared" si="2"/>
        <v>7506</v>
      </c>
      <c r="J16" s="33">
        <f t="shared" si="2"/>
        <v>774</v>
      </c>
      <c r="L16" s="87">
        <v>0.8248644050431699</v>
      </c>
      <c r="M16" s="119">
        <f t="shared" si="1"/>
        <v>20545.722600815276</v>
      </c>
    </row>
    <row r="17" spans="2:13" ht="15">
      <c r="B17" s="6">
        <v>230</v>
      </c>
      <c r="C17" s="7" t="s">
        <v>20</v>
      </c>
      <c r="D17" s="43"/>
      <c r="E17" s="30"/>
      <c r="F17" s="30"/>
      <c r="G17" s="30"/>
      <c r="H17" s="30"/>
      <c r="I17" s="30"/>
      <c r="J17" s="31">
        <f t="shared" si="0"/>
        <v>0</v>
      </c>
      <c r="L17" s="87">
        <v>0.5441336230309615</v>
      </c>
      <c r="M17" s="119">
        <f t="shared" si="1"/>
        <v>0</v>
      </c>
    </row>
    <row r="18" spans="2:13" ht="15">
      <c r="B18" s="6">
        <v>231</v>
      </c>
      <c r="C18" s="7" t="s">
        <v>21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0.502744686399361</v>
      </c>
      <c r="M18" s="119">
        <f t="shared" si="1"/>
        <v>0</v>
      </c>
    </row>
    <row r="19" spans="2:13" ht="15">
      <c r="B19" s="6">
        <v>232</v>
      </c>
      <c r="C19" s="7" t="s">
        <v>22</v>
      </c>
      <c r="D19" s="43"/>
      <c r="E19" s="30"/>
      <c r="F19" s="30"/>
      <c r="G19" s="30"/>
      <c r="H19" s="30"/>
      <c r="I19" s="30"/>
      <c r="J19" s="31">
        <f t="shared" si="0"/>
        <v>0</v>
      </c>
      <c r="L19" s="87"/>
      <c r="M19" s="119">
        <f t="shared" si="1"/>
        <v>0</v>
      </c>
    </row>
    <row r="20" spans="2:13" ht="22.5">
      <c r="B20" s="12" t="s">
        <v>23</v>
      </c>
      <c r="C20" s="13" t="s">
        <v>24</v>
      </c>
      <c r="D20" s="34">
        <f aca="true" t="shared" si="3" ref="D20:J20">SUM(D17:D19)</f>
        <v>0</v>
      </c>
      <c r="E20" s="34">
        <f t="shared" si="3"/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5">
        <f t="shared" si="3"/>
        <v>0</v>
      </c>
      <c r="L20" s="87">
        <v>0.5046635418994765</v>
      </c>
      <c r="M20" s="119">
        <f t="shared" si="1"/>
        <v>0</v>
      </c>
    </row>
    <row r="21" spans="2:13" ht="15">
      <c r="B21" s="6">
        <v>230</v>
      </c>
      <c r="C21" s="7" t="s">
        <v>20</v>
      </c>
      <c r="D21" s="43"/>
      <c r="E21" s="34"/>
      <c r="F21" s="34"/>
      <c r="G21" s="34"/>
      <c r="H21" s="34"/>
      <c r="I21" s="34"/>
      <c r="J21" s="31">
        <f t="shared" si="0"/>
        <v>0</v>
      </c>
      <c r="L21" s="87"/>
      <c r="M21" s="119">
        <f t="shared" si="1"/>
        <v>0</v>
      </c>
    </row>
    <row r="22" spans="2:13" ht="15">
      <c r="B22" s="6">
        <v>231</v>
      </c>
      <c r="C22" s="7" t="s">
        <v>21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  <c r="M22" s="119">
        <f t="shared" si="1"/>
        <v>0</v>
      </c>
    </row>
    <row r="23" spans="2:13" ht="15">
      <c r="B23" s="6">
        <v>232</v>
      </c>
      <c r="C23" s="7" t="s">
        <v>22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  <c r="M23" s="119">
        <f t="shared" si="1"/>
        <v>0</v>
      </c>
    </row>
    <row r="24" spans="2:13" ht="22.5">
      <c r="B24" s="12" t="s">
        <v>23</v>
      </c>
      <c r="C24" s="13" t="s">
        <v>25</v>
      </c>
      <c r="D24" s="34">
        <f>SUM(D21:D23)</f>
        <v>0</v>
      </c>
      <c r="E24" s="34">
        <f aca="true" t="shared" si="4" ref="E24:J24">SUM(E21:E23)</f>
        <v>0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5">
        <f t="shared" si="4"/>
        <v>0</v>
      </c>
      <c r="L24" s="87"/>
      <c r="M24" s="119">
        <f t="shared" si="1"/>
        <v>0</v>
      </c>
    </row>
    <row r="25" spans="2:13" ht="15">
      <c r="B25" s="9" t="s">
        <v>26</v>
      </c>
      <c r="C25" s="15" t="s">
        <v>27</v>
      </c>
      <c r="D25" s="36">
        <f>D20+D24</f>
        <v>0</v>
      </c>
      <c r="E25" s="36">
        <f aca="true" t="shared" si="5" ref="E25:J25">E20+E24</f>
        <v>0</v>
      </c>
      <c r="F25" s="36">
        <f t="shared" si="5"/>
        <v>0</v>
      </c>
      <c r="G25" s="36">
        <f t="shared" si="5"/>
        <v>0</v>
      </c>
      <c r="H25" s="36">
        <f t="shared" si="5"/>
        <v>0</v>
      </c>
      <c r="I25" s="36">
        <f t="shared" si="5"/>
        <v>0</v>
      </c>
      <c r="J25" s="37">
        <f t="shared" si="5"/>
        <v>0</v>
      </c>
      <c r="L25" s="87">
        <v>0.5046635418994765</v>
      </c>
      <c r="M25" s="119">
        <f t="shared" si="1"/>
        <v>0</v>
      </c>
    </row>
    <row r="26" spans="2:13" ht="15">
      <c r="B26" s="25" t="s">
        <v>29</v>
      </c>
      <c r="C26" s="85"/>
      <c r="D26" s="38"/>
      <c r="E26" s="39"/>
      <c r="F26" s="39"/>
      <c r="G26" s="39"/>
      <c r="H26" s="39"/>
      <c r="I26" s="39"/>
      <c r="J26" s="31">
        <f t="shared" si="0"/>
        <v>0</v>
      </c>
      <c r="L26" s="87"/>
      <c r="M26" s="119">
        <f t="shared" si="1"/>
        <v>0</v>
      </c>
    </row>
    <row r="27" spans="2:13" ht="15.75" thickBot="1">
      <c r="B27" s="26" t="s">
        <v>28</v>
      </c>
      <c r="C27" s="86"/>
      <c r="D27" s="41">
        <f aca="true" t="shared" si="6" ref="D27:J27">D16+D25</f>
        <v>23810.510751247744</v>
      </c>
      <c r="E27" s="41">
        <f t="shared" si="6"/>
        <v>24908</v>
      </c>
      <c r="F27" s="41">
        <f t="shared" si="6"/>
        <v>24908</v>
      </c>
      <c r="G27" s="41">
        <f t="shared" si="6"/>
        <v>24908</v>
      </c>
      <c r="H27" s="41">
        <f t="shared" si="6"/>
        <v>8280</v>
      </c>
      <c r="I27" s="41">
        <f t="shared" si="6"/>
        <v>7506</v>
      </c>
      <c r="J27" s="42">
        <f t="shared" si="6"/>
        <v>774</v>
      </c>
      <c r="L27" s="87">
        <v>0.6658705546941429</v>
      </c>
      <c r="M27" s="119">
        <f t="shared" si="1"/>
        <v>16585.50377632171</v>
      </c>
    </row>
    <row r="29" spans="3:5" ht="15">
      <c r="C29" s="1" t="s">
        <v>80</v>
      </c>
      <c r="E29" s="1" t="s">
        <v>81</v>
      </c>
    </row>
    <row r="30" spans="3:5" ht="15">
      <c r="C30" s="1" t="s">
        <v>41</v>
      </c>
      <c r="E30" s="1" t="s">
        <v>42</v>
      </c>
    </row>
  </sheetData>
  <sheetProtection/>
  <mergeCells count="4">
    <mergeCell ref="J7:J8"/>
    <mergeCell ref="B6:B8"/>
    <mergeCell ref="C6:C8"/>
    <mergeCell ref="B1:J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B2:L31"/>
  <sheetViews>
    <sheetView zoomScalePageLayoutView="0" workbookViewId="0" topLeftCell="A13">
      <selection activeCell="I20" sqref="I20"/>
    </sheetView>
  </sheetViews>
  <sheetFormatPr defaultColWidth="9.140625" defaultRowHeight="15"/>
  <cols>
    <col min="1" max="1" width="4.00390625" style="1" customWidth="1"/>
    <col min="2" max="2" width="15.57421875" style="1" customWidth="1"/>
    <col min="3" max="3" width="26.28125" style="1" customWidth="1"/>
    <col min="4" max="5" width="8.00390625" style="1" customWidth="1"/>
    <col min="6" max="6" width="7.8515625" style="1" customWidth="1"/>
    <col min="7" max="7" width="7.7109375" style="1" bestFit="1" customWidth="1"/>
    <col min="8" max="11" width="8.00390625" style="1" customWidth="1"/>
    <col min="12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/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24"/>
      <c r="K4" s="100"/>
    </row>
    <row r="5" spans="2:11" ht="15">
      <c r="B5" s="102" t="s">
        <v>0</v>
      </c>
      <c r="C5" s="3" t="s">
        <v>68</v>
      </c>
      <c r="D5" s="91"/>
      <c r="E5" s="91"/>
      <c r="F5" s="91"/>
      <c r="G5" s="91"/>
      <c r="H5" s="4"/>
      <c r="I5" s="4"/>
      <c r="J5" s="125"/>
      <c r="K5" s="95"/>
    </row>
    <row r="6" spans="2:11" ht="15">
      <c r="B6" s="102" t="s">
        <v>1</v>
      </c>
      <c r="C6" s="5" t="s">
        <v>69</v>
      </c>
      <c r="D6" s="104"/>
      <c r="E6" s="104"/>
      <c r="F6" s="104"/>
      <c r="G6" s="104"/>
      <c r="H6" s="4"/>
      <c r="I6" s="4"/>
      <c r="J6" s="125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4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43"/>
      <c r="E11" s="30"/>
      <c r="F11" s="30"/>
      <c r="G11" s="30"/>
      <c r="H11" s="30"/>
      <c r="I11" s="30"/>
      <c r="J11" s="31">
        <f aca="true" t="shared" si="0" ref="J11:J20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82">
        <v>23476</v>
      </c>
      <c r="E13" s="30">
        <v>26000</v>
      </c>
      <c r="F13" s="30">
        <v>26000</v>
      </c>
      <c r="G13" s="30">
        <v>26000</v>
      </c>
      <c r="H13" s="30">
        <v>11000</v>
      </c>
      <c r="I13" s="30">
        <v>11000</v>
      </c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23476</v>
      </c>
      <c r="E17" s="32">
        <f t="shared" si="1"/>
        <v>26000</v>
      </c>
      <c r="F17" s="32">
        <f t="shared" si="1"/>
        <v>26000</v>
      </c>
      <c r="G17" s="32">
        <f t="shared" si="1"/>
        <v>26000</v>
      </c>
      <c r="H17" s="32">
        <f t="shared" si="1"/>
        <v>11000</v>
      </c>
      <c r="I17" s="32">
        <f t="shared" si="1"/>
        <v>11000</v>
      </c>
      <c r="J17" s="33">
        <f t="shared" si="1"/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>
        <v>22554</v>
      </c>
      <c r="E19" s="30">
        <v>22356</v>
      </c>
      <c r="F19" s="30">
        <v>22356</v>
      </c>
      <c r="G19" s="30">
        <v>22802</v>
      </c>
      <c r="H19" s="30">
        <v>20500</v>
      </c>
      <c r="I19" s="30">
        <v>20365</v>
      </c>
      <c r="J19" s="31">
        <f t="shared" si="0"/>
        <v>135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22554</v>
      </c>
      <c r="E21" s="34">
        <f t="shared" si="2"/>
        <v>22356</v>
      </c>
      <c r="F21" s="34">
        <f t="shared" si="2"/>
        <v>22356</v>
      </c>
      <c r="G21" s="34">
        <f t="shared" si="2"/>
        <v>22802</v>
      </c>
      <c r="H21" s="34">
        <f t="shared" si="2"/>
        <v>20500</v>
      </c>
      <c r="I21" s="34">
        <f t="shared" si="2"/>
        <v>20365</v>
      </c>
      <c r="J21" s="35">
        <f t="shared" si="2"/>
        <v>135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5"/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5"/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5"/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22554</v>
      </c>
      <c r="E26" s="36">
        <f t="shared" si="4"/>
        <v>22356</v>
      </c>
      <c r="F26" s="36">
        <f t="shared" si="4"/>
        <v>22356</v>
      </c>
      <c r="G26" s="36">
        <f t="shared" si="4"/>
        <v>22802</v>
      </c>
      <c r="H26" s="36">
        <f t="shared" si="4"/>
        <v>20500</v>
      </c>
      <c r="I26" s="36">
        <f t="shared" si="4"/>
        <v>20365</v>
      </c>
      <c r="J26" s="37">
        <f t="shared" si="4"/>
        <v>135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40"/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46030</v>
      </c>
      <c r="E28" s="41">
        <f t="shared" si="5"/>
        <v>48356</v>
      </c>
      <c r="F28" s="41">
        <f t="shared" si="5"/>
        <v>48356</v>
      </c>
      <c r="G28" s="41">
        <f t="shared" si="5"/>
        <v>48802</v>
      </c>
      <c r="H28" s="41">
        <f t="shared" si="5"/>
        <v>31500</v>
      </c>
      <c r="I28" s="41">
        <f t="shared" si="5"/>
        <v>31365</v>
      </c>
      <c r="J28" s="42">
        <f t="shared" si="5"/>
        <v>135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2:L31"/>
  <sheetViews>
    <sheetView zoomScalePageLayoutView="0" workbookViewId="0" topLeftCell="A13">
      <selection activeCell="G19" sqref="G19:H19"/>
    </sheetView>
  </sheetViews>
  <sheetFormatPr defaultColWidth="9.140625" defaultRowHeight="15"/>
  <cols>
    <col min="1" max="1" width="4.00390625" style="1" customWidth="1"/>
    <col min="2" max="2" width="14.8515625" style="1" customWidth="1"/>
    <col min="3" max="3" width="25.8515625" style="1" customWidth="1"/>
    <col min="4" max="10" width="8.00390625" style="1" customWidth="1"/>
    <col min="11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23.25">
      <c r="B5" s="102" t="s">
        <v>0</v>
      </c>
      <c r="C5" s="27" t="s">
        <v>71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70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8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83"/>
      <c r="E11" s="30"/>
      <c r="F11" s="30"/>
      <c r="G11" s="30"/>
      <c r="H11" s="30"/>
      <c r="I11" s="30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8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8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8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8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8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8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82">
        <v>2771</v>
      </c>
      <c r="E19" s="30">
        <v>7155</v>
      </c>
      <c r="F19" s="30">
        <v>7155</v>
      </c>
      <c r="G19" s="30">
        <v>9996</v>
      </c>
      <c r="H19" s="30">
        <v>9996</v>
      </c>
      <c r="I19" s="30">
        <v>8031</v>
      </c>
      <c r="J19" s="31">
        <f t="shared" si="0"/>
        <v>1965</v>
      </c>
      <c r="L19" s="87">
        <v>0.502744686399361</v>
      </c>
    </row>
    <row r="20" spans="2:12" ht="15">
      <c r="B20" s="6">
        <v>232</v>
      </c>
      <c r="C20" s="7" t="s">
        <v>22</v>
      </c>
      <c r="D20" s="8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2771</v>
      </c>
      <c r="E21" s="34">
        <f t="shared" si="2"/>
        <v>7155</v>
      </c>
      <c r="F21" s="34">
        <f t="shared" si="2"/>
        <v>7155</v>
      </c>
      <c r="G21" s="34">
        <f t="shared" si="2"/>
        <v>9996</v>
      </c>
      <c r="H21" s="34">
        <f>SUM(H18:H20)</f>
        <v>9996</v>
      </c>
      <c r="I21" s="34">
        <f t="shared" si="2"/>
        <v>8031</v>
      </c>
      <c r="J21" s="35">
        <f t="shared" si="2"/>
        <v>1965</v>
      </c>
      <c r="L21" s="87">
        <v>0.5046635418994765</v>
      </c>
    </row>
    <row r="22" spans="2:12" ht="15">
      <c r="B22" s="6">
        <v>230</v>
      </c>
      <c r="C22" s="7" t="s">
        <v>20</v>
      </c>
      <c r="D22" s="8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8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8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2771</v>
      </c>
      <c r="E26" s="36">
        <f t="shared" si="4"/>
        <v>7155</v>
      </c>
      <c r="F26" s="36">
        <f t="shared" si="4"/>
        <v>7155</v>
      </c>
      <c r="G26" s="36">
        <f t="shared" si="4"/>
        <v>9996</v>
      </c>
      <c r="H26" s="36">
        <f>H21+H25</f>
        <v>9996</v>
      </c>
      <c r="I26" s="36">
        <f t="shared" si="4"/>
        <v>8031</v>
      </c>
      <c r="J26" s="37">
        <f t="shared" si="4"/>
        <v>1965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I28">D26+D27</f>
        <v>2771</v>
      </c>
      <c r="E28" s="41">
        <f t="shared" si="5"/>
        <v>7155</v>
      </c>
      <c r="F28" s="41">
        <f t="shared" si="5"/>
        <v>7155</v>
      </c>
      <c r="G28" s="41">
        <f t="shared" si="5"/>
        <v>9996</v>
      </c>
      <c r="H28" s="41">
        <f t="shared" si="5"/>
        <v>9996</v>
      </c>
      <c r="I28" s="41">
        <f t="shared" si="5"/>
        <v>8031</v>
      </c>
      <c r="J28" s="42">
        <f>J17+J26</f>
        <v>1965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2:L31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4.00390625" style="1" customWidth="1"/>
    <col min="2" max="2" width="15.140625" style="1" customWidth="1"/>
    <col min="3" max="3" width="25.421875" style="1" customWidth="1"/>
    <col min="4" max="10" width="8.00390625" style="1" customWidth="1"/>
    <col min="11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23.25">
      <c r="B5" s="102" t="s">
        <v>0</v>
      </c>
      <c r="C5" s="27" t="s">
        <v>73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 t="s">
        <v>72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4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43"/>
      <c r="E11" s="30"/>
      <c r="F11" s="30"/>
      <c r="G11" s="30"/>
      <c r="H11" s="30"/>
      <c r="I11" s="30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82">
        <v>3900</v>
      </c>
      <c r="E19" s="30">
        <v>11816</v>
      </c>
      <c r="F19" s="30">
        <v>11816</v>
      </c>
      <c r="G19" s="30">
        <v>18542</v>
      </c>
      <c r="H19" s="30">
        <v>18542</v>
      </c>
      <c r="I19" s="30">
        <v>17014</v>
      </c>
      <c r="J19" s="31">
        <f t="shared" si="0"/>
        <v>1528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3900</v>
      </c>
      <c r="E21" s="34">
        <f t="shared" si="2"/>
        <v>11816</v>
      </c>
      <c r="F21" s="34">
        <f t="shared" si="2"/>
        <v>11816</v>
      </c>
      <c r="G21" s="34">
        <f t="shared" si="2"/>
        <v>18542</v>
      </c>
      <c r="H21" s="34">
        <f>SUM(H18:H20)</f>
        <v>18542</v>
      </c>
      <c r="I21" s="34">
        <f t="shared" si="2"/>
        <v>17014</v>
      </c>
      <c r="J21" s="35">
        <f t="shared" si="2"/>
        <v>1528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3900</v>
      </c>
      <c r="E26" s="36">
        <f t="shared" si="4"/>
        <v>11816</v>
      </c>
      <c r="F26" s="36">
        <f t="shared" si="4"/>
        <v>11816</v>
      </c>
      <c r="G26" s="36">
        <f t="shared" si="4"/>
        <v>18542</v>
      </c>
      <c r="H26" s="36">
        <f>H21+H25</f>
        <v>18542</v>
      </c>
      <c r="I26" s="36">
        <f t="shared" si="4"/>
        <v>17014</v>
      </c>
      <c r="J26" s="37">
        <f t="shared" si="4"/>
        <v>1528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I28">D27+D26+D17</f>
        <v>3900</v>
      </c>
      <c r="E28" s="41">
        <f t="shared" si="5"/>
        <v>11816</v>
      </c>
      <c r="F28" s="41">
        <f t="shared" si="5"/>
        <v>11816</v>
      </c>
      <c r="G28" s="41">
        <f t="shared" si="5"/>
        <v>18542</v>
      </c>
      <c r="H28" s="41">
        <f t="shared" si="5"/>
        <v>18542</v>
      </c>
      <c r="I28" s="41">
        <f t="shared" si="5"/>
        <v>17014</v>
      </c>
      <c r="J28" s="42">
        <f>J17+J26</f>
        <v>1528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2:L31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" width="4.00390625" style="1" customWidth="1"/>
    <col min="2" max="2" width="15.140625" style="1" customWidth="1"/>
    <col min="3" max="3" width="25.421875" style="1" customWidth="1"/>
    <col min="4" max="10" width="8.00390625" style="1" customWidth="1"/>
    <col min="11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23.25">
      <c r="B5" s="102" t="s">
        <v>0</v>
      </c>
      <c r="C5" s="27" t="s">
        <v>105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>
        <v>10140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2" ht="15">
      <c r="B10" s="6">
        <v>600</v>
      </c>
      <c r="C10" s="7" t="s">
        <v>11</v>
      </c>
      <c r="D10" s="43"/>
      <c r="E10" s="30"/>
      <c r="F10" s="30"/>
      <c r="G10" s="30"/>
      <c r="H10" s="30"/>
      <c r="I10" s="30"/>
      <c r="J10" s="31">
        <f>H10-I10</f>
        <v>0</v>
      </c>
      <c r="L10" s="87">
        <v>0.9080257762155829</v>
      </c>
    </row>
    <row r="11" spans="2:12" ht="15">
      <c r="B11" s="6">
        <v>601</v>
      </c>
      <c r="C11" s="7" t="s">
        <v>12</v>
      </c>
      <c r="D11" s="43"/>
      <c r="E11" s="30"/>
      <c r="F11" s="30"/>
      <c r="G11" s="30"/>
      <c r="H11" s="30"/>
      <c r="I11" s="30"/>
      <c r="J11" s="31">
        <f aca="true" t="shared" si="0" ref="J11:J27">H11-I11</f>
        <v>0</v>
      </c>
      <c r="L11" s="87">
        <v>0.9120212530440558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43"/>
      <c r="E16" s="30"/>
      <c r="F16" s="30"/>
      <c r="G16" s="30"/>
      <c r="H16" s="30"/>
      <c r="I16" s="30"/>
      <c r="J16" s="31">
        <f t="shared" si="0"/>
        <v>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3">
        <f>SUM(J10:J16)</f>
        <v>0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82"/>
      <c r="E19" s="30"/>
      <c r="F19" s="30"/>
      <c r="G19" s="30">
        <v>1500</v>
      </c>
      <c r="H19" s="30">
        <v>1500</v>
      </c>
      <c r="I19" s="30">
        <v>0</v>
      </c>
      <c r="J19" s="31">
        <f t="shared" si="0"/>
        <v>1500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J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1500</v>
      </c>
      <c r="H21" s="34">
        <f t="shared" si="2"/>
        <v>1500</v>
      </c>
      <c r="I21" s="34">
        <f t="shared" si="2"/>
        <v>0</v>
      </c>
      <c r="J21" s="35">
        <f t="shared" si="2"/>
        <v>1500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J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5">
        <f t="shared" si="3"/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1500</v>
      </c>
      <c r="H26" s="36">
        <f t="shared" si="4"/>
        <v>1500</v>
      </c>
      <c r="I26" s="36">
        <f t="shared" si="4"/>
        <v>0</v>
      </c>
      <c r="J26" s="37">
        <f t="shared" si="4"/>
        <v>1500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I28">D27+D26+D17</f>
        <v>0</v>
      </c>
      <c r="E28" s="41">
        <f t="shared" si="5"/>
        <v>0</v>
      </c>
      <c r="F28" s="41">
        <f t="shared" si="5"/>
        <v>0</v>
      </c>
      <c r="G28" s="41">
        <f t="shared" si="5"/>
        <v>1500</v>
      </c>
      <c r="H28" s="41">
        <f t="shared" si="5"/>
        <v>1500</v>
      </c>
      <c r="I28" s="41">
        <f t="shared" si="5"/>
        <v>0</v>
      </c>
      <c r="J28" s="42">
        <f>J17+J26</f>
        <v>1500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7:C27"/>
    <mergeCell ref="B28:C2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B2:M31"/>
  <sheetViews>
    <sheetView zoomScalePageLayoutView="0" workbookViewId="0" topLeftCell="A10">
      <selection activeCell="J19" sqref="J19"/>
    </sheetView>
  </sheetViews>
  <sheetFormatPr defaultColWidth="9.140625" defaultRowHeight="15"/>
  <cols>
    <col min="1" max="1" width="4.00390625" style="1" customWidth="1"/>
    <col min="2" max="2" width="15.421875" style="1" customWidth="1"/>
    <col min="3" max="3" width="27.851562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74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>
        <v>10430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82">
        <v>8182.220269478617</v>
      </c>
      <c r="E10" s="30">
        <v>8388</v>
      </c>
      <c r="F10" s="30">
        <v>8388</v>
      </c>
      <c r="G10" s="30">
        <v>8388</v>
      </c>
      <c r="H10" s="30">
        <v>2796</v>
      </c>
      <c r="I10" s="30">
        <v>2644</v>
      </c>
      <c r="J10" s="31">
        <f>H10-I10</f>
        <v>152</v>
      </c>
      <c r="L10" s="87">
        <v>0.9080257762155829</v>
      </c>
      <c r="M10" s="119">
        <f>F10*L10</f>
        <v>7616.520210896309</v>
      </c>
    </row>
    <row r="11" spans="2:13" ht="15">
      <c r="B11" s="6">
        <v>601</v>
      </c>
      <c r="C11" s="7" t="s">
        <v>12</v>
      </c>
      <c r="D11" s="82">
        <v>1351.6154970112907</v>
      </c>
      <c r="E11" s="30">
        <v>1387</v>
      </c>
      <c r="F11" s="30">
        <v>1387</v>
      </c>
      <c r="G11" s="30">
        <v>1387</v>
      </c>
      <c r="H11" s="30">
        <v>462</v>
      </c>
      <c r="I11" s="30">
        <v>442</v>
      </c>
      <c r="J11" s="31">
        <f aca="true" t="shared" si="0" ref="J11:J27">H11-I11</f>
        <v>20</v>
      </c>
      <c r="L11" s="87">
        <v>0.9120212530440558</v>
      </c>
      <c r="M11" s="119">
        <f>F11*L11</f>
        <v>1264.9734779721055</v>
      </c>
    </row>
    <row r="12" spans="2:12" ht="15">
      <c r="B12" s="6">
        <v>602</v>
      </c>
      <c r="C12" s="7" t="s">
        <v>13</v>
      </c>
      <c r="D12" s="43"/>
      <c r="E12" s="30"/>
      <c r="F12" s="30"/>
      <c r="G12" s="30"/>
      <c r="H12" s="30"/>
      <c r="I12" s="30"/>
      <c r="J12" s="31">
        <f t="shared" si="0"/>
        <v>0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82">
        <v>1233</v>
      </c>
      <c r="E16" s="30">
        <v>1520</v>
      </c>
      <c r="F16" s="30">
        <v>1520</v>
      </c>
      <c r="G16" s="30">
        <v>3020</v>
      </c>
      <c r="H16" s="30">
        <v>2007</v>
      </c>
      <c r="I16" s="30">
        <v>435</v>
      </c>
      <c r="J16" s="31">
        <f t="shared" si="0"/>
        <v>1572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J17">SUM(D10:D16)</f>
        <v>10766.835766489909</v>
      </c>
      <c r="E17" s="32">
        <f t="shared" si="1"/>
        <v>11295</v>
      </c>
      <c r="F17" s="32">
        <f t="shared" si="1"/>
        <v>11295</v>
      </c>
      <c r="G17" s="32">
        <f t="shared" si="1"/>
        <v>12795</v>
      </c>
      <c r="H17" s="32">
        <f t="shared" si="1"/>
        <v>5265</v>
      </c>
      <c r="I17" s="32">
        <f t="shared" si="1"/>
        <v>3521</v>
      </c>
      <c r="J17" s="33">
        <f t="shared" si="1"/>
        <v>1744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>
        <v>3490</v>
      </c>
      <c r="E19" s="122">
        <v>3122</v>
      </c>
      <c r="F19" s="122">
        <v>3122</v>
      </c>
      <c r="G19" s="122">
        <v>3122</v>
      </c>
      <c r="H19" s="122">
        <v>1041</v>
      </c>
      <c r="I19" s="30">
        <v>0</v>
      </c>
      <c r="J19" s="31">
        <f t="shared" si="0"/>
        <v>1041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I21">SUM(D18:D20)</f>
        <v>3490</v>
      </c>
      <c r="E21" s="34">
        <f t="shared" si="2"/>
        <v>3122</v>
      </c>
      <c r="F21" s="34">
        <f t="shared" si="2"/>
        <v>3122</v>
      </c>
      <c r="G21" s="34">
        <f t="shared" si="2"/>
        <v>3122</v>
      </c>
      <c r="H21" s="34">
        <f>SUM(H18:H20)</f>
        <v>1041</v>
      </c>
      <c r="I21" s="34">
        <f t="shared" si="2"/>
        <v>0</v>
      </c>
      <c r="J21" s="35">
        <f>SUM(J18:J20)</f>
        <v>1041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>SUM(J22:J24)</f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3490</v>
      </c>
      <c r="E26" s="36">
        <f t="shared" si="4"/>
        <v>3122</v>
      </c>
      <c r="F26" s="36">
        <f t="shared" si="4"/>
        <v>3122</v>
      </c>
      <c r="G26" s="36">
        <f t="shared" si="4"/>
        <v>3122</v>
      </c>
      <c r="H26" s="36">
        <f>H21+H25</f>
        <v>1041</v>
      </c>
      <c r="I26" s="36">
        <f t="shared" si="4"/>
        <v>0</v>
      </c>
      <c r="J26" s="37">
        <f t="shared" si="4"/>
        <v>1041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14256.835766489909</v>
      </c>
      <c r="E28" s="41">
        <f t="shared" si="5"/>
        <v>14417</v>
      </c>
      <c r="F28" s="41">
        <f t="shared" si="5"/>
        <v>14417</v>
      </c>
      <c r="G28" s="41">
        <f t="shared" si="5"/>
        <v>15917</v>
      </c>
      <c r="H28" s="41">
        <f>H17+H26</f>
        <v>6306</v>
      </c>
      <c r="I28" s="41">
        <f t="shared" si="5"/>
        <v>3521</v>
      </c>
      <c r="J28" s="42">
        <f t="shared" si="5"/>
        <v>2785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B2:M31"/>
  <sheetViews>
    <sheetView zoomScalePageLayoutView="0" workbookViewId="0" topLeftCell="A10">
      <selection activeCell="A1" sqref="A1:IV9"/>
    </sheetView>
  </sheetViews>
  <sheetFormatPr defaultColWidth="9.140625" defaultRowHeight="15"/>
  <cols>
    <col min="1" max="1" width="4.00390625" style="1" customWidth="1"/>
    <col min="2" max="2" width="18.7109375" style="1" customWidth="1"/>
    <col min="3" max="3" width="30.28125" style="1" customWidth="1"/>
    <col min="4" max="6" width="8.00390625" style="1" customWidth="1"/>
    <col min="7" max="7" width="8.28125" style="1" customWidth="1"/>
    <col min="8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spans="2:10" s="89" customFormat="1" ht="15.75">
      <c r="B2" s="150" t="s">
        <v>103</v>
      </c>
      <c r="C2" s="150"/>
      <c r="D2" s="150"/>
      <c r="E2" s="150"/>
      <c r="F2" s="150"/>
      <c r="G2" s="150"/>
      <c r="H2" s="150"/>
      <c r="I2" s="150"/>
      <c r="J2" s="150"/>
    </row>
    <row r="3" ht="15.75" thickBot="1">
      <c r="J3" s="121" t="s">
        <v>89</v>
      </c>
    </row>
    <row r="4" spans="2:11" s="101" customFormat="1" ht="15">
      <c r="B4" s="96"/>
      <c r="C4" s="97"/>
      <c r="D4" s="97"/>
      <c r="E4" s="98"/>
      <c r="F4" s="98"/>
      <c r="G4" s="99"/>
      <c r="H4" s="99"/>
      <c r="I4" s="99"/>
      <c r="J4" s="115"/>
      <c r="K4" s="100"/>
    </row>
    <row r="5" spans="2:11" ht="15">
      <c r="B5" s="102" t="s">
        <v>0</v>
      </c>
      <c r="C5" s="3" t="s">
        <v>74</v>
      </c>
      <c r="D5" s="91"/>
      <c r="E5" s="91"/>
      <c r="F5" s="91"/>
      <c r="G5" s="91"/>
      <c r="H5" s="4"/>
      <c r="I5" s="116"/>
      <c r="J5" s="117"/>
      <c r="K5" s="95"/>
    </row>
    <row r="6" spans="2:11" ht="15">
      <c r="B6" s="102" t="s">
        <v>1</v>
      </c>
      <c r="C6" s="5">
        <v>10430</v>
      </c>
      <c r="D6" s="104"/>
      <c r="E6" s="104"/>
      <c r="F6" s="104"/>
      <c r="G6" s="104"/>
      <c r="H6" s="4"/>
      <c r="I6" s="116"/>
      <c r="J6" s="117"/>
      <c r="K6" s="95"/>
    </row>
    <row r="7" spans="2:11" s="107" customFormat="1" ht="15">
      <c r="B7" s="138" t="s">
        <v>2</v>
      </c>
      <c r="C7" s="141" t="s">
        <v>3</v>
      </c>
      <c r="D7" s="105" t="s">
        <v>4</v>
      </c>
      <c r="E7" s="105" t="s">
        <v>5</v>
      </c>
      <c r="F7" s="105" t="s">
        <v>6</v>
      </c>
      <c r="G7" s="105" t="s">
        <v>7</v>
      </c>
      <c r="H7" s="111" t="s">
        <v>8</v>
      </c>
      <c r="I7" s="111" t="s">
        <v>9</v>
      </c>
      <c r="J7" s="118" t="s">
        <v>90</v>
      </c>
      <c r="K7" s="106"/>
    </row>
    <row r="8" spans="2:11" s="110" customFormat="1" ht="22.5">
      <c r="B8" s="139"/>
      <c r="C8" s="142"/>
      <c r="D8" s="108" t="s">
        <v>10</v>
      </c>
      <c r="E8" s="108" t="s">
        <v>91</v>
      </c>
      <c r="F8" s="113" t="s">
        <v>92</v>
      </c>
      <c r="G8" s="113" t="s">
        <v>92</v>
      </c>
      <c r="H8" s="113" t="s">
        <v>98</v>
      </c>
      <c r="I8" s="108" t="s">
        <v>10</v>
      </c>
      <c r="J8" s="144" t="s">
        <v>93</v>
      </c>
      <c r="K8" s="109"/>
    </row>
    <row r="9" spans="2:11" s="110" customFormat="1" ht="45">
      <c r="B9" s="140"/>
      <c r="C9" s="143"/>
      <c r="D9" s="112" t="s">
        <v>94</v>
      </c>
      <c r="E9" s="112" t="s">
        <v>95</v>
      </c>
      <c r="F9" s="112" t="s">
        <v>96</v>
      </c>
      <c r="G9" s="112" t="s">
        <v>97</v>
      </c>
      <c r="H9" s="112" t="s">
        <v>99</v>
      </c>
      <c r="I9" s="112" t="s">
        <v>100</v>
      </c>
      <c r="J9" s="145"/>
      <c r="K9" s="109"/>
    </row>
    <row r="10" spans="2:13" ht="15">
      <c r="B10" s="6">
        <v>600</v>
      </c>
      <c r="C10" s="7" t="s">
        <v>11</v>
      </c>
      <c r="D10" s="82">
        <v>2142.9408318687756</v>
      </c>
      <c r="E10" s="30">
        <v>2149</v>
      </c>
      <c r="F10" s="30">
        <v>2149</v>
      </c>
      <c r="G10" s="30">
        <v>2149</v>
      </c>
      <c r="H10" s="30">
        <v>716</v>
      </c>
      <c r="I10" s="30">
        <v>706</v>
      </c>
      <c r="J10" s="31">
        <f>H10-I10</f>
        <v>10</v>
      </c>
      <c r="L10" s="87">
        <v>0.9080257762155829</v>
      </c>
      <c r="M10" s="119">
        <f>F10*L10</f>
        <v>1951.3473930872876</v>
      </c>
    </row>
    <row r="11" spans="2:13" ht="15">
      <c r="B11" s="6">
        <v>601</v>
      </c>
      <c r="C11" s="7" t="s">
        <v>12</v>
      </c>
      <c r="D11" s="82">
        <v>353.8642461810936</v>
      </c>
      <c r="E11" s="30">
        <v>355</v>
      </c>
      <c r="F11" s="30">
        <v>355</v>
      </c>
      <c r="G11" s="30">
        <v>355</v>
      </c>
      <c r="H11" s="30">
        <v>118</v>
      </c>
      <c r="I11" s="30">
        <v>118</v>
      </c>
      <c r="J11" s="31">
        <f aca="true" t="shared" si="0" ref="J11:J27">H11-I11</f>
        <v>0</v>
      </c>
      <c r="L11" s="87">
        <v>0.9120212530440558</v>
      </c>
      <c r="M11" s="119">
        <f>F11*L11</f>
        <v>323.7675448306398</v>
      </c>
    </row>
    <row r="12" spans="2:12" ht="15">
      <c r="B12" s="6">
        <v>602</v>
      </c>
      <c r="C12" s="7" t="s">
        <v>13</v>
      </c>
      <c r="D12" s="43"/>
      <c r="E12" s="30">
        <v>500</v>
      </c>
      <c r="F12" s="30">
        <v>500</v>
      </c>
      <c r="G12" s="30">
        <v>800</v>
      </c>
      <c r="H12" s="30">
        <v>300</v>
      </c>
      <c r="I12" s="30">
        <v>291</v>
      </c>
      <c r="J12" s="31">
        <f t="shared" si="0"/>
        <v>9</v>
      </c>
      <c r="L12" s="87">
        <v>0.8133149695029245</v>
      </c>
    </row>
    <row r="13" spans="2:12" ht="15">
      <c r="B13" s="6">
        <v>603</v>
      </c>
      <c r="C13" s="7" t="s">
        <v>14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0.8527424627678896</v>
      </c>
    </row>
    <row r="14" spans="2:12" ht="15">
      <c r="B14" s="6">
        <v>604</v>
      </c>
      <c r="C14" s="7" t="s">
        <v>15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0.7924</v>
      </c>
    </row>
    <row r="15" spans="2:12" ht="15">
      <c r="B15" s="6">
        <v>605</v>
      </c>
      <c r="C15" s="7" t="s">
        <v>16</v>
      </c>
      <c r="D15" s="43"/>
      <c r="E15" s="30"/>
      <c r="F15" s="30"/>
      <c r="G15" s="30"/>
      <c r="H15" s="30"/>
      <c r="I15" s="30"/>
      <c r="J15" s="31">
        <f t="shared" si="0"/>
        <v>0</v>
      </c>
      <c r="L15" s="87"/>
    </row>
    <row r="16" spans="2:12" ht="15">
      <c r="B16" s="6">
        <v>606</v>
      </c>
      <c r="C16" s="7" t="s">
        <v>17</v>
      </c>
      <c r="D16" s="82">
        <v>808</v>
      </c>
      <c r="E16" s="30">
        <v>1200</v>
      </c>
      <c r="F16" s="30">
        <v>1200</v>
      </c>
      <c r="G16" s="30">
        <v>1200</v>
      </c>
      <c r="H16" s="30">
        <v>400</v>
      </c>
      <c r="I16" s="30">
        <v>0</v>
      </c>
      <c r="J16" s="31">
        <f t="shared" si="0"/>
        <v>400</v>
      </c>
      <c r="L16" s="87">
        <v>0.16198526001133845</v>
      </c>
    </row>
    <row r="17" spans="2:12" ht="15">
      <c r="B17" s="9" t="s">
        <v>18</v>
      </c>
      <c r="C17" s="10" t="s">
        <v>19</v>
      </c>
      <c r="D17" s="32">
        <f aca="true" t="shared" si="1" ref="D17:I17">SUM(D10:D16)</f>
        <v>3304.8050780498693</v>
      </c>
      <c r="E17" s="32">
        <f t="shared" si="1"/>
        <v>4204</v>
      </c>
      <c r="F17" s="32">
        <f t="shared" si="1"/>
        <v>4204</v>
      </c>
      <c r="G17" s="32">
        <f t="shared" si="1"/>
        <v>4504</v>
      </c>
      <c r="H17" s="32">
        <f>SUM(H10:H16)</f>
        <v>1534</v>
      </c>
      <c r="I17" s="32">
        <f t="shared" si="1"/>
        <v>1115</v>
      </c>
      <c r="J17" s="33">
        <f>SUM(J10:J16)</f>
        <v>419</v>
      </c>
      <c r="L17" s="87">
        <v>0.8248644050431699</v>
      </c>
    </row>
    <row r="18" spans="2:12" ht="15">
      <c r="B18" s="6">
        <v>230</v>
      </c>
      <c r="C18" s="7" t="s">
        <v>20</v>
      </c>
      <c r="D18" s="43"/>
      <c r="E18" s="30"/>
      <c r="F18" s="30"/>
      <c r="G18" s="30"/>
      <c r="H18" s="30"/>
      <c r="I18" s="30"/>
      <c r="J18" s="31">
        <f t="shared" si="0"/>
        <v>0</v>
      </c>
      <c r="L18" s="87">
        <v>0.5441336230309615</v>
      </c>
    </row>
    <row r="19" spans="2:12" ht="15">
      <c r="B19" s="6">
        <v>231</v>
      </c>
      <c r="C19" s="7" t="s">
        <v>21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0.502744686399361</v>
      </c>
    </row>
    <row r="20" spans="2:12" ht="15">
      <c r="B20" s="6">
        <v>232</v>
      </c>
      <c r="C20" s="7" t="s">
        <v>22</v>
      </c>
      <c r="D20" s="43"/>
      <c r="E20" s="30"/>
      <c r="F20" s="30"/>
      <c r="G20" s="30"/>
      <c r="H20" s="30"/>
      <c r="I20" s="30"/>
      <c r="J20" s="31">
        <f t="shared" si="0"/>
        <v>0</v>
      </c>
      <c r="L20" s="87"/>
    </row>
    <row r="21" spans="2:12" ht="22.5">
      <c r="B21" s="12" t="s">
        <v>23</v>
      </c>
      <c r="C21" s="13" t="s">
        <v>24</v>
      </c>
      <c r="D21" s="34">
        <f aca="true" t="shared" si="2" ref="D21:I21">SUM(D18:D20)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>SUM(H18:H20)</f>
        <v>0</v>
      </c>
      <c r="I21" s="34">
        <f t="shared" si="2"/>
        <v>0</v>
      </c>
      <c r="J21" s="35">
        <f>SUM(J18:J20)</f>
        <v>0</v>
      </c>
      <c r="L21" s="87">
        <v>0.5046635418994765</v>
      </c>
    </row>
    <row r="22" spans="2:12" ht="15">
      <c r="B22" s="6">
        <v>230</v>
      </c>
      <c r="C22" s="7" t="s">
        <v>20</v>
      </c>
      <c r="D22" s="43"/>
      <c r="E22" s="34"/>
      <c r="F22" s="34"/>
      <c r="G22" s="34"/>
      <c r="H22" s="34"/>
      <c r="I22" s="34"/>
      <c r="J22" s="31">
        <f t="shared" si="0"/>
        <v>0</v>
      </c>
      <c r="L22" s="87"/>
    </row>
    <row r="23" spans="2:12" ht="15">
      <c r="B23" s="6">
        <v>231</v>
      </c>
      <c r="C23" s="7" t="s">
        <v>21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232</v>
      </c>
      <c r="C24" s="7" t="s">
        <v>22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22.5">
      <c r="B25" s="12" t="s">
        <v>23</v>
      </c>
      <c r="C25" s="13" t="s">
        <v>25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>SUM(H22:H24)</f>
        <v>0</v>
      </c>
      <c r="I25" s="34">
        <f t="shared" si="3"/>
        <v>0</v>
      </c>
      <c r="J25" s="35">
        <f>SUM(J22:J24)</f>
        <v>0</v>
      </c>
      <c r="L25" s="87"/>
    </row>
    <row r="26" spans="2:12" ht="15">
      <c r="B26" s="9" t="s">
        <v>26</v>
      </c>
      <c r="C26" s="15" t="s">
        <v>27</v>
      </c>
      <c r="D26" s="36">
        <f aca="true" t="shared" si="4" ref="D26:J26">D21+D25</f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>H21+H25</f>
        <v>0</v>
      </c>
      <c r="I26" s="36">
        <f t="shared" si="4"/>
        <v>0</v>
      </c>
      <c r="J26" s="37">
        <f t="shared" si="4"/>
        <v>0</v>
      </c>
      <c r="L26" s="87">
        <v>0.5046635418994765</v>
      </c>
    </row>
    <row r="27" spans="2:12" ht="15">
      <c r="B27" s="146" t="s">
        <v>29</v>
      </c>
      <c r="C27" s="147"/>
      <c r="D27" s="38"/>
      <c r="E27" s="39"/>
      <c r="F27" s="39"/>
      <c r="G27" s="39"/>
      <c r="H27" s="39"/>
      <c r="I27" s="39"/>
      <c r="J27" s="31">
        <f t="shared" si="0"/>
        <v>0</v>
      </c>
      <c r="L27" s="87"/>
    </row>
    <row r="28" spans="2:12" ht="15.75" thickBot="1">
      <c r="B28" s="148" t="s">
        <v>28</v>
      </c>
      <c r="C28" s="149"/>
      <c r="D28" s="41">
        <f aca="true" t="shared" si="5" ref="D28:J28">D17+D26</f>
        <v>3304.8050780498693</v>
      </c>
      <c r="E28" s="41">
        <f t="shared" si="5"/>
        <v>4204</v>
      </c>
      <c r="F28" s="41">
        <f t="shared" si="5"/>
        <v>4204</v>
      </c>
      <c r="G28" s="41">
        <f t="shared" si="5"/>
        <v>4504</v>
      </c>
      <c r="H28" s="41">
        <f>H17+H26</f>
        <v>1534</v>
      </c>
      <c r="I28" s="41">
        <f t="shared" si="5"/>
        <v>1115</v>
      </c>
      <c r="J28" s="42">
        <f t="shared" si="5"/>
        <v>419</v>
      </c>
      <c r="L28" s="87">
        <v>0.6658705546941429</v>
      </c>
    </row>
    <row r="30" spans="3:5" ht="15">
      <c r="C30" s="1" t="s">
        <v>80</v>
      </c>
      <c r="E30" s="1" t="s">
        <v>81</v>
      </c>
    </row>
    <row r="31" spans="3:5" ht="15">
      <c r="C31" s="1" t="s">
        <v>41</v>
      </c>
      <c r="E31" s="1" t="s">
        <v>42</v>
      </c>
    </row>
  </sheetData>
  <sheetProtection/>
  <mergeCells count="6">
    <mergeCell ref="B2:J2"/>
    <mergeCell ref="B7:B9"/>
    <mergeCell ref="C7:C9"/>
    <mergeCell ref="J8:J9"/>
    <mergeCell ref="B28:C28"/>
    <mergeCell ref="B27:C2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B2:O46"/>
  <sheetViews>
    <sheetView zoomScalePageLayoutView="0" workbookViewId="0" topLeftCell="A13">
      <selection activeCell="L9" sqref="L9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29.28125" style="1" customWidth="1"/>
    <col min="4" max="10" width="9.00390625" style="1" customWidth="1"/>
    <col min="11" max="12" width="9.140625" style="1" customWidth="1"/>
    <col min="13" max="13" width="14.7109375" style="1" bestFit="1" customWidth="1"/>
    <col min="14" max="16384" width="9.140625" style="1" customWidth="1"/>
  </cols>
  <sheetData>
    <row r="2" spans="2:10" ht="15">
      <c r="B2" s="153" t="s">
        <v>107</v>
      </c>
      <c r="C2" s="153"/>
      <c r="D2" s="153"/>
      <c r="E2" s="153"/>
      <c r="F2" s="153"/>
      <c r="G2" s="153"/>
      <c r="H2" s="153"/>
      <c r="I2" s="153"/>
      <c r="J2" s="153"/>
    </row>
    <row r="4" spans="2:10" s="89" customFormat="1" ht="15.75">
      <c r="B4" s="150" t="s">
        <v>103</v>
      </c>
      <c r="C4" s="150"/>
      <c r="D4" s="150"/>
      <c r="E4" s="150"/>
      <c r="F4" s="150"/>
      <c r="G4" s="150"/>
      <c r="H4" s="150"/>
      <c r="I4" s="150"/>
      <c r="J4" s="150"/>
    </row>
    <row r="5" ht="15.75" thickBot="1">
      <c r="J5" s="121" t="s">
        <v>89</v>
      </c>
    </row>
    <row r="6" spans="2:11" s="101" customFormat="1" ht="15">
      <c r="B6" s="96"/>
      <c r="C6" s="97"/>
      <c r="D6" s="97"/>
      <c r="E6" s="98"/>
      <c r="F6" s="98"/>
      <c r="G6" s="99"/>
      <c r="H6" s="99"/>
      <c r="I6" s="99"/>
      <c r="J6" s="115"/>
      <c r="K6" s="100"/>
    </row>
    <row r="7" spans="2:11" ht="15">
      <c r="B7" s="28" t="s">
        <v>32</v>
      </c>
      <c r="C7" s="84" t="s">
        <v>79</v>
      </c>
      <c r="D7" s="91"/>
      <c r="E7" s="91"/>
      <c r="F7" s="91"/>
      <c r="G7" s="91"/>
      <c r="H7" s="4"/>
      <c r="I7" s="116"/>
      <c r="J7" s="117"/>
      <c r="K7" s="95"/>
    </row>
    <row r="8" spans="2:11" ht="15">
      <c r="B8" s="28" t="s">
        <v>33</v>
      </c>
      <c r="C8" s="84">
        <v>2102001</v>
      </c>
      <c r="D8" s="104"/>
      <c r="E8" s="104"/>
      <c r="F8" s="104"/>
      <c r="G8" s="104"/>
      <c r="H8" s="4"/>
      <c r="I8" s="116"/>
      <c r="J8" s="117"/>
      <c r="K8" s="95"/>
    </row>
    <row r="9" spans="2:11" s="107" customFormat="1" ht="15">
      <c r="B9" s="138" t="s">
        <v>2</v>
      </c>
      <c r="C9" s="141" t="s">
        <v>3</v>
      </c>
      <c r="D9" s="105" t="s">
        <v>4</v>
      </c>
      <c r="E9" s="105" t="s">
        <v>5</v>
      </c>
      <c r="F9" s="105" t="s">
        <v>6</v>
      </c>
      <c r="G9" s="105" t="s">
        <v>7</v>
      </c>
      <c r="H9" s="111" t="s">
        <v>8</v>
      </c>
      <c r="I9" s="111" t="s">
        <v>9</v>
      </c>
      <c r="J9" s="118" t="s">
        <v>90</v>
      </c>
      <c r="K9" s="106"/>
    </row>
    <row r="10" spans="2:11" s="110" customFormat="1" ht="22.5">
      <c r="B10" s="139"/>
      <c r="C10" s="142"/>
      <c r="D10" s="108" t="s">
        <v>10</v>
      </c>
      <c r="E10" s="108" t="s">
        <v>91</v>
      </c>
      <c r="F10" s="113" t="s">
        <v>92</v>
      </c>
      <c r="G10" s="113" t="s">
        <v>92</v>
      </c>
      <c r="H10" s="113" t="s">
        <v>98</v>
      </c>
      <c r="I10" s="108" t="s">
        <v>10</v>
      </c>
      <c r="J10" s="144" t="s">
        <v>93</v>
      </c>
      <c r="K10" s="109"/>
    </row>
    <row r="11" spans="2:11" s="110" customFormat="1" ht="45">
      <c r="B11" s="140"/>
      <c r="C11" s="143"/>
      <c r="D11" s="112" t="s">
        <v>94</v>
      </c>
      <c r="E11" s="112" t="s">
        <v>95</v>
      </c>
      <c r="F11" s="112" t="s">
        <v>96</v>
      </c>
      <c r="G11" s="112" t="s">
        <v>97</v>
      </c>
      <c r="H11" s="112" t="s">
        <v>99</v>
      </c>
      <c r="I11" s="112" t="s">
        <v>100</v>
      </c>
      <c r="J11" s="145"/>
      <c r="K11" s="109"/>
    </row>
    <row r="12" spans="2:15" ht="15">
      <c r="B12" s="6">
        <v>600</v>
      </c>
      <c r="C12" s="7" t="s">
        <v>11</v>
      </c>
      <c r="D12" s="48">
        <f>'1110'!D10+'1120'!D9+'1710'!D11+'3140'!D12+'3280'!D11+'3600'!D11+'4130'!D11+'4160'!D11+'4240'!D12+'4520'!D10+'4570'!D10+'4740'!D10+'4760'!D10+'5100'!D10+'5200'!D10+'6140'!D10+'6260'!D10+'6330'!D10+'7220'!D10+'8130'!D10+'8220'!D10+'9120'!D10+'10140'!D10+'10430'!D10+'10661'!D10</f>
        <v>125549.99999999999</v>
      </c>
      <c r="E12" s="48">
        <f>'1110'!E10+'1120'!E9+'1710'!E11+'3140'!E12+'3280'!E11+'3600'!E11+'4130'!E11+'4160'!E11+'4240'!E12+'4520'!E10+'4570'!E10+'4740'!E10+'4760'!E10+'5100'!E10+'5200'!E10+'6140'!E10+'6260'!E10+'6330'!E10+'7220'!E10+'8130'!E10+'8220'!E10+'9120'!E10+'10140'!E10+'10430'!E10+'10661'!E10</f>
        <v>129170</v>
      </c>
      <c r="F12" s="48">
        <f>'1110'!F10+'1120'!F9+'1710'!F11+'3140'!F12+'3280'!F11+'3600'!F11+'4130'!F11+'4160'!F11+'4240'!F12+'4520'!F10+'4570'!F10+'4740'!F10+'4760'!F10+'5100'!F10+'5200'!F10+'6140'!F10+'6260'!F10+'6330'!F10+'7220'!F10+'8130'!F10+'8220'!F10+'9120'!F10+'10140'!F10+'10430'!F10+'10661'!F10</f>
        <v>129170</v>
      </c>
      <c r="G12" s="48">
        <f>'1110'!G10+'1120'!G9+'1710'!G11+'3140'!G12+'3280'!G11+'3600'!G11+'4130'!G11+'4160'!G11+'4240'!G12+'4520'!G10+'4570'!G10+'4740'!G10+'4760'!G10+'5100'!G10+'5200'!G10+'6140'!G10+'6260'!G10+'6330'!G10+'7220'!G10+'8130'!G10+'8220'!G10+'9120'!G10+'10140'!G10+'10430'!G10+'10661'!G10</f>
        <v>133085</v>
      </c>
      <c r="H12" s="48">
        <f>'1110'!H10+'1120'!H9+'1710'!H11+'3140'!H12+'3280'!H11+'3600'!H11+'4130'!H11+'4160'!H11+'4240'!H12+'4520'!H10+'4570'!H10+'4740'!H10+'4760'!H10+'5100'!H10+'5200'!H10+'6140'!H10+'6260'!H10+'6330'!H10+'7220'!H10+'8130'!H10+'8220'!H10+'9120'!H10+'10140'!H10+'10430'!H10+'10661'!H10</f>
        <v>44729</v>
      </c>
      <c r="I12" s="48">
        <f>'1110'!I10+'1120'!I9+'1710'!I11+'3140'!I12+'3280'!I11+'3600'!I11+'4130'!I11+'4160'!I11+'4240'!I12+'4520'!I10+'4570'!I10+'4740'!I10+'4760'!I10+'5100'!I10+'5200'!I10+'6140'!I10+'6260'!I10+'6330'!I10+'7220'!I10+'8130'!I10+'8220'!I10+'9120'!I10+'10140'!I10+'10430'!I10+'10661'!I10</f>
        <v>39910</v>
      </c>
      <c r="J12" s="20">
        <f>'1110'!J10+'1120'!J9+'1710'!J11+'3140'!J12+'3280'!J11+'3600'!J11+'4130'!J11+'4160'!J11+'4240'!J12+'4520'!J10+'4570'!J10+'4740'!J10+'4760'!J10+'5100'!J10+'5200'!J10+'6140'!J10+'6260'!J10+'6330'!J10+'7220'!J10+'8130'!J10+'8220'!J10+'9120'!J10+'10140'!J10+'10430'!J10+'10661'!J10</f>
        <v>4819</v>
      </c>
      <c r="M12" s="126"/>
      <c r="O12" s="51"/>
    </row>
    <row r="13" spans="2:15" ht="15">
      <c r="B13" s="6">
        <v>601</v>
      </c>
      <c r="C13" s="7" t="s">
        <v>12</v>
      </c>
      <c r="D13" s="48">
        <f>'1110'!D11+'1120'!D10+'1710'!D12+'3140'!D13+'3280'!D12+'3600'!D12+'4130'!D12+'4160'!D12+'4240'!D13+'4520'!D11+'4570'!D11+'4740'!D11+'4760'!D11+'5100'!D11+'5200'!D11+'6140'!D11+'6260'!D11+'6330'!D11+'7220'!D11+'8130'!D11+'8220'!D11+'9120'!D11+'10140'!D11+'10430'!D11+'10661'!D11</f>
        <v>20598</v>
      </c>
      <c r="E13" s="48">
        <f>'1110'!E11+'1120'!E10+'1710'!E12+'3140'!E13+'3280'!E12+'3600'!E12+'4130'!E12+'4160'!E12+'4240'!E13+'4520'!E11+'4570'!E11+'4740'!E11+'4760'!E11+'5100'!E11+'5200'!E11+'6140'!E11+'6260'!E11+'6330'!E11+'7220'!E11+'8130'!E11+'8220'!E11+'9120'!E11+'10140'!E11+'10430'!E11+'10661'!E11</f>
        <v>21357</v>
      </c>
      <c r="F13" s="48">
        <f>'1110'!F11+'1120'!F10+'1710'!F12+'3140'!F13+'3280'!F12+'3600'!F12+'4130'!F12+'4160'!F12+'4240'!F13+'4520'!F11+'4570'!F11+'4740'!F11+'4760'!F11+'5100'!F11+'5200'!F11+'6140'!F11+'6260'!F11+'6330'!F11+'7220'!F11+'8130'!F11+'8220'!F11+'9120'!F11+'10140'!F11+'10430'!F11+'10661'!F11</f>
        <v>21357</v>
      </c>
      <c r="G13" s="48">
        <f>'1110'!G11+'1120'!G10+'1710'!G12+'3140'!G13+'3280'!G12+'3600'!G12+'4130'!G12+'4160'!G12+'4240'!G13+'4520'!G11+'4570'!G11+'4740'!G11+'4760'!G11+'5100'!G11+'5200'!G11+'6140'!G11+'6260'!G11+'6330'!G11+'7220'!G11+'8130'!G11+'8220'!G11+'9120'!G11+'10140'!G11+'10430'!G11+'10661'!G11</f>
        <v>22012</v>
      </c>
      <c r="H13" s="48">
        <f>'1110'!H11+'1120'!H10+'1710'!H12+'3140'!H13+'3280'!H12+'3600'!H12+'4130'!H12+'4160'!H12+'4240'!H13+'4520'!H11+'4570'!H11+'4740'!H11+'4760'!H11+'5100'!H11+'5200'!H11+'6140'!H11+'6260'!H11+'6330'!H11+'7220'!H11+'8130'!H11+'8220'!H11+'9120'!H11+'10140'!H11+'10430'!H11+'10661'!H11</f>
        <v>7671</v>
      </c>
      <c r="I13" s="48">
        <f>'1110'!I11+'1120'!I10+'1710'!I12+'3140'!I13+'3280'!I12+'3600'!I12+'4130'!I12+'4160'!I12+'4240'!I13+'4520'!I11+'4570'!I11+'4740'!I11+'4760'!I11+'5100'!I11+'5200'!I11+'6140'!I11+'6260'!I11+'6330'!I11+'7220'!I11+'8130'!I11+'8220'!I11+'9120'!I11+'10140'!I11+'10430'!I11+'10661'!I11</f>
        <v>6680</v>
      </c>
      <c r="J13" s="20">
        <f>'1110'!J11+'1120'!J10+'1710'!J12+'3140'!J13+'3280'!J12+'3600'!J12+'4130'!J12+'4160'!J12+'4240'!J13+'4520'!J11+'4570'!J11+'4740'!J11+'4760'!J11+'5100'!J11+'5200'!J11+'6140'!J11+'6260'!J11+'6330'!J11+'7220'!J11+'8130'!J11+'8220'!J11+'9120'!J11+'10140'!J11+'10430'!J11+'10661'!J11</f>
        <v>991</v>
      </c>
      <c r="M13" s="126"/>
      <c r="O13" s="51"/>
    </row>
    <row r="14" spans="2:15" ht="15">
      <c r="B14" s="6">
        <v>602</v>
      </c>
      <c r="C14" s="7" t="s">
        <v>13</v>
      </c>
      <c r="D14" s="48">
        <f>'1110'!D12+'1120'!D11+'1710'!D13+'3140'!D14+'3280'!D13+'3600'!D13+'4130'!D13+'4160'!D13+'4240'!D14+'4520'!D12+'4570'!D12+'4740'!D12+'4760'!D12+'5100'!D12+'5200'!D12+'6140'!D12+'6260'!D12+'6330'!D12+'7220'!D12+'8130'!D12+'8220'!D12+'9120'!D12+'10140'!D12+'10430'!D12+'10661'!D12</f>
        <v>90939.9862271272</v>
      </c>
      <c r="E14" s="48">
        <f>'1110'!E12+'1120'!E11+'1710'!E13+'3140'!E14+'3280'!E13+'3600'!E13+'4130'!E13+'4160'!E13+'4240'!E14+'4520'!E12+'4570'!E12+'4740'!E12+'4760'!E12+'5100'!E12+'5200'!E12+'6140'!E12+'6260'!E12+'6330'!E12+'7220'!E12+'8130'!E12+'8220'!E12+'9120'!E12+'10140'!E12+'10430'!E12+'10661'!E12</f>
        <v>99209</v>
      </c>
      <c r="F14" s="48">
        <f>'1110'!F12+'1120'!F11+'1710'!F13+'3140'!F14+'3280'!F13+'3600'!F13+'4130'!F13+'4160'!F13+'4240'!F14+'4520'!F12+'4570'!F12+'4740'!F12+'4760'!F12+'5100'!F12+'5200'!F12+'6140'!F12+'6260'!F12+'6330'!F12+'7220'!F12+'8130'!F12+'8220'!F12+'9120'!F12+'10140'!F12+'10430'!F12+'10661'!F12</f>
        <v>99209</v>
      </c>
      <c r="G14" s="48">
        <f>'1110'!G12+'1120'!G11+'1710'!G13+'3140'!G14+'3280'!G13+'3600'!G13+'4130'!G13+'4160'!G13+'4240'!G14+'4520'!G12+'4570'!G12+'4740'!G12+'4760'!G12+'5100'!G12+'5200'!G12+'6140'!G12+'6260'!G12+'6330'!G12+'7220'!G12+'8130'!G12+'8220'!G12+'9120'!G12+'10140'!G12+'10430'!G12+'10661'!G12</f>
        <v>105784</v>
      </c>
      <c r="H14" s="48">
        <f>'1110'!H12+'1120'!H11+'1710'!H13+'3140'!H14+'3280'!H13+'3600'!H13+'4130'!H13+'4160'!H13+'4240'!H14+'4520'!H12+'4570'!H12+'4740'!H12+'4760'!H12+'5100'!H12+'5200'!H12+'6140'!H12+'6260'!H12+'6330'!H12+'7220'!H12+'8130'!H12+'8220'!H12+'9120'!H12+'10140'!H12+'10430'!H12+'10661'!H12</f>
        <v>41562</v>
      </c>
      <c r="I14" s="48">
        <f>'1110'!I12+'1120'!I11+'1710'!I13+'3140'!I14+'3280'!I13+'3600'!I13+'4130'!I13+'4160'!I13+'4240'!I14+'4520'!I12+'4570'!I12+'4740'!I12+'4760'!I12+'5100'!I12+'5200'!I12+'6140'!I12+'6260'!I12+'6330'!I12+'7220'!I12+'8130'!I12+'8220'!I12+'9120'!I12+'10140'!I12+'10430'!I12+'10661'!I12</f>
        <v>32909</v>
      </c>
      <c r="J14" s="20">
        <f>'1110'!J12+'1120'!J11+'1710'!J13+'3140'!J14+'3280'!J13+'3600'!J13+'4130'!J13+'4160'!J13+'4240'!J14+'4520'!J12+'4570'!J12+'4740'!J12+'4760'!J12+'5100'!J12+'5200'!J12+'6140'!J12+'6260'!J12+'6330'!J12+'7220'!J12+'8130'!J12+'8220'!J12+'9120'!J12+'10140'!J12+'10430'!J12+'10661'!J12</f>
        <v>8653</v>
      </c>
      <c r="M14" s="126"/>
      <c r="O14" s="51"/>
    </row>
    <row r="15" spans="2:15" ht="15">
      <c r="B15" s="6">
        <v>603</v>
      </c>
      <c r="C15" s="7" t="s">
        <v>14</v>
      </c>
      <c r="D15" s="48">
        <f>'1110'!D13+'1120'!D12+'1710'!D14+'3140'!D15+'3280'!D14+'3600'!D14+'4130'!D14+'4160'!D14+'4240'!D15+'4520'!D13+'4570'!D13+'4740'!D13+'4760'!D13+'5100'!D13+'5200'!D13+'6140'!D13+'6260'!D13+'6330'!D13+'7220'!D13+'8130'!D13+'8220'!D13+'9120'!D13+'10140'!D13+'10430'!D13+'10661'!D13</f>
        <v>23476</v>
      </c>
      <c r="E15" s="48">
        <f>'1110'!E13+'1120'!E12+'1710'!E14+'3140'!E15+'3280'!E14+'3600'!E14+'4130'!E14+'4160'!E14+'4240'!E15+'4520'!E13+'4570'!E13+'4740'!E13+'4760'!E13+'5100'!E13+'5200'!E13+'6140'!E13+'6260'!E13+'6330'!E13+'7220'!E13+'8130'!E13+'8220'!E13+'9120'!E13+'10140'!E13+'10430'!E13+'10661'!E13</f>
        <v>26000</v>
      </c>
      <c r="F15" s="48">
        <f>'1110'!F13+'1120'!F12+'1710'!F14+'3140'!F15+'3280'!F14+'3600'!F14+'4130'!F14+'4160'!F14+'4240'!F15+'4520'!F13+'4570'!F13+'4740'!F13+'4760'!F13+'5100'!F13+'5200'!F13+'6140'!F13+'6260'!F13+'6330'!F13+'7220'!F13+'8130'!F13+'8220'!F13+'9120'!F13+'10140'!F13+'10430'!F13+'10661'!F13</f>
        <v>26000</v>
      </c>
      <c r="G15" s="48">
        <f>'1110'!G13+'1120'!G12+'1710'!G14+'3140'!G15+'3280'!G14+'3600'!G14+'4130'!G14+'4160'!G14+'4240'!G15+'4520'!G13+'4570'!G13+'4740'!G13+'4760'!G13+'5100'!G13+'5200'!G13+'6140'!G13+'6260'!G13+'6330'!G13+'7220'!G13+'8130'!G13+'8220'!G13+'9120'!G13+'10140'!G13+'10430'!G13+'10661'!G13</f>
        <v>26000</v>
      </c>
      <c r="H15" s="48">
        <f>'1110'!H14+'1120'!H12+'1710'!H14+'3140'!H15+'3280'!H14+'3600'!H14+'4130'!H14+'4160'!H14+'4240'!H15+'4520'!H13+'4570'!H13+'4740'!H13+'4760'!H13+'5100'!H13+'5200'!H13+'6140'!H13+'6260'!H13+'6330'!H13+'7220'!H13+'8130'!H13+'8220'!H13+'9120'!H13+'10140'!H13+'10430'!H13+'10661'!H13</f>
        <v>12280</v>
      </c>
      <c r="I15" s="48">
        <f>'1110'!I13+'1120'!I12+'1710'!I14+'3140'!I15+'3280'!I14+'3600'!I14+'4130'!I14+'4160'!I14+'4240'!I15+'4520'!I13+'4570'!I13+'4740'!I13+'4760'!I13+'5100'!I13+'5200'!I13+'6140'!I13+'6260'!I13+'6330'!I13+'7220'!I13+'8130'!I13+'8220'!I13+'9120'!I13+'10140'!I13+'10430'!I13+'10661'!I13</f>
        <v>11000</v>
      </c>
      <c r="J15" s="20">
        <f>'1110'!J13+'1120'!J12+'1710'!J14+'3140'!J15+'3280'!J14+'3600'!J14+'4130'!J14+'4160'!J14+'4240'!J15+'4520'!J13+'4570'!J13+'4740'!J13+'4760'!J13+'5100'!J13+'5200'!J13+'6140'!J13+'6260'!J13+'6330'!J13+'7220'!J13+'8130'!J13+'8220'!J13+'9120'!J13+'10140'!J13+'10430'!J13+'10661'!J13</f>
        <v>0</v>
      </c>
      <c r="M15" s="126"/>
      <c r="O15" s="51"/>
    </row>
    <row r="16" spans="2:15" ht="15">
      <c r="B16" s="6">
        <v>604</v>
      </c>
      <c r="C16" s="7" t="s">
        <v>15</v>
      </c>
      <c r="D16" s="48">
        <f>'1110'!D14+'1120'!D13+'1710'!D15+'3140'!D16+'3280'!D15+'3600'!D15+'4130'!D15+'4160'!D15+'4240'!D16+'4520'!D14+'4570'!D14+'4740'!D14+'4760'!D14+'5100'!D14+'5200'!D14+'6140'!D14+'6260'!D14+'6330'!D14+'7220'!D14+'8130'!D14+'8220'!D14+'9120'!D14+'10140'!D14+'10430'!D14+'10661'!D14</f>
        <v>1981</v>
      </c>
      <c r="E16" s="48">
        <f>'1110'!E14+'1120'!E13+'1710'!E15+'3140'!E16+'3280'!E15+'3600'!E15+'4130'!E15+'4160'!E15+'4240'!E16+'4520'!E14+'4570'!E14+'4740'!E14+'4760'!E14+'5100'!E14+'5200'!E14+'6140'!E14+'6260'!E14+'6330'!E14+'7220'!E14+'8130'!E14+'8220'!E14+'9120'!E14+'10140'!E14+'10430'!E14+'10661'!E14</f>
        <v>3840</v>
      </c>
      <c r="F16" s="48">
        <f>'1110'!F14+'1120'!F13+'1710'!F15+'3140'!F16+'3280'!F15+'3600'!F15+'4130'!F15+'4160'!F15+'4240'!F16+'4520'!F14+'4570'!F14+'4740'!F14+'4760'!F14+'5100'!F14+'5200'!F14+'6140'!F14+'6260'!F14+'6330'!F14+'7220'!F14+'8130'!F14+'8220'!F14+'9120'!F14+'10140'!F14+'10430'!F14+'10661'!F14</f>
        <v>3840</v>
      </c>
      <c r="G16" s="48">
        <f>'1110'!G14+'1120'!G13+'1710'!G15+'3140'!G16+'3280'!G15+'3600'!G15+'4130'!G15+'4160'!G15+'4240'!G16+'4520'!G14+'4570'!G14+'4740'!G14+'4760'!G14+'5100'!G14+'5200'!G14+'6140'!G14+'6260'!G14+'6330'!G14+'7220'!G14+'8130'!G14+'8220'!G14+'9120'!G14+'10140'!G14+'10430'!G14+'10661'!G14</f>
        <v>3840</v>
      </c>
      <c r="H16" s="48">
        <f>'1110'!H15+'1120'!H13+'1710'!H15+'3140'!H16+'3280'!H15+'3600'!H15+'4130'!H15+'4160'!H15+'4240'!H16+'4520'!H14+'4570'!H14+'4740'!H14+'4760'!H14+'5100'!H14+'5200'!H14+'6140'!H14+'6260'!H14+'6330'!H14+'7220'!H14+'8130'!H14+'8220'!H14+'9120'!H14+'10140'!H14+'10430'!H14+'10661'!H14</f>
        <v>0</v>
      </c>
      <c r="I16" s="48">
        <f>'1110'!I14+'1120'!I13+'1710'!I15+'3140'!I16+'3280'!I15+'3600'!I15+'4130'!I15+'4160'!I15+'4240'!I16+'4520'!I14+'4570'!I14+'4740'!I14+'4760'!I14+'5100'!I14+'5200'!I14+'6140'!I14+'6260'!I14+'6330'!I14+'7220'!I14+'8130'!I14+'8220'!I14+'9120'!I14+'10140'!I14+'10430'!I14+'10661'!I14</f>
        <v>723</v>
      </c>
      <c r="J16" s="20">
        <f>'1110'!J14+'1120'!J13+'1710'!J15+'3140'!J16+'3280'!J15+'3600'!J15+'4130'!J15+'4160'!J15+'4240'!J16+'4520'!J14+'4570'!J14+'4740'!J14+'4760'!J14+'5100'!J14+'5200'!J14+'6140'!J14+'6260'!J14+'6330'!J14+'7220'!J14+'8130'!J14+'8220'!J14+'9120'!J14+'10140'!J14+'10430'!J14+'10661'!J14</f>
        <v>557</v>
      </c>
      <c r="M16" s="126"/>
      <c r="O16" s="51"/>
    </row>
    <row r="17" spans="2:15" ht="15">
      <c r="B17" s="6">
        <v>605</v>
      </c>
      <c r="C17" s="7" t="s">
        <v>16</v>
      </c>
      <c r="D17" s="48">
        <f>'1110'!D15+'1120'!D14+'1710'!D16+'3140'!D17+'3280'!D16+'3600'!D16+'4130'!D16+'4160'!D16+'4240'!D17+'4520'!D15+'4570'!D15+'4740'!D15+'4760'!D15+'5100'!D15+'5200'!D15+'6140'!D15+'6260'!D15+'6330'!D15+'7220'!D15+'8130'!D15+'8220'!D15+'9120'!D15+'10140'!D15+'10430'!D15+'10661'!D15</f>
        <v>0</v>
      </c>
      <c r="E17" s="48">
        <f>'1110'!E15+'1120'!E14+'1710'!E16+'3140'!E17+'3280'!E16+'3600'!E16+'4130'!E16+'4160'!E16+'4240'!E17+'4520'!E15+'4570'!E15+'4740'!E15+'4760'!E15+'5100'!E15+'5200'!E15+'6140'!E15+'6260'!E15+'6330'!E15+'7220'!E15+'8130'!E15+'8220'!E15+'9120'!E15+'10140'!E15+'10430'!E15+'10661'!E15</f>
        <v>0</v>
      </c>
      <c r="F17" s="48">
        <f>'1110'!F15+'1120'!F14+'1710'!F16+'3140'!F17+'3280'!F16+'3600'!F16+'4130'!F16+'4160'!F16+'4240'!F17+'4520'!F15+'4570'!F15+'4740'!F15+'4760'!F15+'5100'!F15+'5200'!F15+'6140'!F15+'6260'!F15+'6330'!F15+'7220'!F15+'8130'!F15+'8220'!F15+'9120'!F15+'10140'!F15+'10430'!F15+'10661'!F15</f>
        <v>0</v>
      </c>
      <c r="G17" s="48">
        <f>'1110'!G15+'1120'!G14+'1710'!G16+'3140'!G17+'3280'!G16+'3600'!G16+'4130'!G16+'4160'!G16+'4240'!G17+'4520'!G15+'4570'!G15+'4740'!G15+'4760'!G15+'5100'!G15+'5200'!G15+'6140'!G15+'6260'!G15+'6330'!G15+'7220'!G15+'8130'!G15+'8220'!G15+'9120'!G15+'10140'!G15+'10430'!G15+'10661'!G15</f>
        <v>0</v>
      </c>
      <c r="H17" s="48">
        <f>'1110'!H15+'1120'!H14+'1710'!H16+'3140'!H17+'3280'!H16+'3600'!H16+'4130'!H16+'4160'!H16+'4240'!H17+'4520'!H15+'4570'!H15+'4740'!H15+'4760'!H15+'5100'!H15+'5200'!H15+'6140'!H15+'6260'!H15+'6330'!H15+'7220'!H15+'8130'!H15+'8220'!H15+'9120'!H15+'10140'!H15+'10430'!H15+'10661'!H15</f>
        <v>0</v>
      </c>
      <c r="I17" s="48">
        <f>'1110'!I15+'1120'!I14+'1710'!I16+'3140'!I17+'3280'!I16+'3600'!I16+'4130'!I16+'4160'!I16+'4240'!I17+'4520'!I15+'4570'!I15+'4740'!I15+'4760'!I15+'5100'!I15+'5200'!I15+'6140'!I15+'6260'!I15+'6330'!I15+'7220'!I15+'8130'!I15+'8220'!I15+'9120'!I15+'10140'!I15+'10430'!I15+'10661'!I15</f>
        <v>0</v>
      </c>
      <c r="J17" s="20">
        <f>'1110'!J15+'1120'!J14+'1710'!J16+'3140'!J17+'3280'!J16+'3600'!J16+'4130'!J16+'4160'!J16+'4240'!J17+'4520'!J15+'4570'!J15+'4740'!J15+'4760'!J15+'5100'!J15+'5200'!J15+'6140'!J15+'6260'!J15+'6330'!J15+'7220'!J15+'8130'!J15+'8220'!J15+'9120'!J15+'10140'!J15+'10430'!J15+'10661'!J15</f>
        <v>0</v>
      </c>
      <c r="M17" s="126"/>
      <c r="O17" s="51"/>
    </row>
    <row r="18" spans="2:15" ht="15">
      <c r="B18" s="6">
        <v>606</v>
      </c>
      <c r="C18" s="7" t="s">
        <v>17</v>
      </c>
      <c r="D18" s="48">
        <f>'1110'!D16+'1120'!D15+'1710'!D17+'3140'!D18+'3280'!D17+'3600'!D17+'4130'!D17+'4160'!D17+'4240'!D18+'4520'!D16+'4570'!D16+'4740'!D16+'4760'!D16+'5100'!D16+'5200'!D16+'6140'!D16+'6260'!D16+'6330'!D16+'7220'!D16+'8130'!D16+'8220'!D16+'9120'!D16+'10140'!D16+'10430'!D16+'10661'!D16</f>
        <v>3143</v>
      </c>
      <c r="E18" s="48">
        <f>'1110'!E16+'1120'!E15+'1710'!E17+'3140'!E18+'3280'!E17+'3600'!E17+'4130'!E17+'4160'!E17+'4240'!E18+'4520'!E16+'4570'!E16+'4740'!E16+'4760'!E16+'5100'!E16+'5200'!E16+'6140'!E16+'6260'!E16+'6330'!E16+'7220'!E16+'8130'!E16+'8220'!E16+'9120'!E16+'10140'!E16+'10430'!E16+'10661'!E16</f>
        <v>14124</v>
      </c>
      <c r="F18" s="48">
        <f>'1110'!F16+'1120'!F15+'1710'!F17+'3140'!F18+'3280'!F17+'3600'!F17+'4130'!F17+'4160'!F17+'4240'!F18+'4520'!F16+'4570'!F16+'4740'!F16+'4760'!F16+'5100'!F16+'5200'!F16+'6140'!F16+'6260'!F16+'6330'!F16+'7220'!F16+'8130'!F16+'8220'!F16+'9120'!F16+'10140'!F16+'10430'!F16+'10661'!F16</f>
        <v>14124</v>
      </c>
      <c r="G18" s="48">
        <f>'1110'!G16+'1120'!G15+'1710'!G17+'3140'!G18+'3280'!G17+'3600'!G17+'4130'!G17+'4160'!G17+'4240'!G18+'4520'!G16+'4570'!G16+'4740'!G16+'4760'!G16+'5100'!G16+'5200'!G16+'6140'!G16+'6260'!G16+'6330'!G16+'7220'!G16+'8130'!G16+'8220'!G16+'9120'!G16+'10140'!G16+'10430'!G16+'10661'!G16</f>
        <v>15624</v>
      </c>
      <c r="H18" s="48">
        <f>'1110'!H16+'1120'!H15+'1710'!H17+'3140'!H18+'3280'!H17+'3600'!H17+'4130'!H17+'4160'!H17+'4240'!H18+'4520'!H16+'4570'!H16+'4740'!H16+'4760'!H16+'5100'!H16+'5200'!H16+'6140'!H16+'6260'!H16+'6330'!H16+'7220'!H16+'8130'!H16+'8220'!H16+'9120'!H16+'10140'!H16+'10430'!H16+'10661'!H16</f>
        <v>6252</v>
      </c>
      <c r="I18" s="48">
        <f>'1110'!I16+'1120'!I15+'1710'!I17+'3140'!I18+'3280'!I17+'3600'!I17+'4130'!I17+'4160'!I17+'4240'!I18+'4520'!I16+'4570'!I16+'4740'!I16+'4760'!I16+'5100'!I16+'5200'!I16+'6140'!I16+'6260'!I16+'6330'!I16+'7220'!I16+'8130'!I16+'8220'!I16+'9120'!I16+'10140'!I16+'10430'!I16+'10661'!I16</f>
        <v>837</v>
      </c>
      <c r="J18" s="20">
        <f>'1110'!J16+'1120'!J15+'1710'!J17+'3140'!J18+'3280'!J17+'3600'!J17+'4130'!J17+'4160'!J17+'4240'!J18+'4520'!J16+'4570'!J16+'4740'!J16+'4760'!J16+'5100'!J16+'5200'!J16+'6140'!J16+'6260'!J16+'6330'!J16+'7220'!J16+'8130'!J16+'8220'!J16+'9120'!J16+'10140'!J16+'10430'!J16+'10661'!J16</f>
        <v>5415</v>
      </c>
      <c r="M18" s="126"/>
      <c r="O18" s="51"/>
    </row>
    <row r="19" spans="2:15" ht="15">
      <c r="B19" s="9" t="s">
        <v>18</v>
      </c>
      <c r="C19" s="10" t="s">
        <v>19</v>
      </c>
      <c r="D19" s="49">
        <f>SUM(D12:D18)</f>
        <v>265687.9862271272</v>
      </c>
      <c r="E19" s="49">
        <f aca="true" t="shared" si="0" ref="E19:J19">SUM(E12:E18)</f>
        <v>293700</v>
      </c>
      <c r="F19" s="49">
        <f t="shared" si="0"/>
        <v>293700</v>
      </c>
      <c r="G19" s="49">
        <f t="shared" si="0"/>
        <v>306345</v>
      </c>
      <c r="H19" s="49">
        <f t="shared" si="0"/>
        <v>112494</v>
      </c>
      <c r="I19" s="49">
        <f t="shared" si="0"/>
        <v>92059</v>
      </c>
      <c r="J19" s="21">
        <f t="shared" si="0"/>
        <v>20435</v>
      </c>
      <c r="M19" s="126"/>
      <c r="O19" s="51"/>
    </row>
    <row r="20" spans="2:15" ht="15">
      <c r="B20" s="6">
        <v>230</v>
      </c>
      <c r="C20" s="7" t="s">
        <v>20</v>
      </c>
      <c r="D20" s="48">
        <f>'1110'!D18+'1120'!D17+'1710'!D19+'3140'!D20+'3280'!D19+'3600'!D19+'4130'!D19+'4160'!D19+'4240'!D20+'4520'!D18+'4570'!D18+'4740'!D18+'4760'!D18+'5100'!D18+'5200'!D18+'6140'!D18+'6260'!D18+'6330'!D18+'7220'!D18+'8130'!D18+'8220'!D18+'9120'!D18+'10140'!D18+'10430'!D18+'10661'!D18</f>
        <v>8014</v>
      </c>
      <c r="E20" s="48">
        <f>'1110'!E18+'1120'!E17+'1710'!E19+'3140'!E20+'3280'!E19+'3600'!E19+'4130'!E19+'4160'!E19+'4240'!E20+'4520'!E18+'4570'!E18+'4740'!E18+'4760'!E18+'5100'!E18+'5200'!E18+'6140'!E18+'6260'!E18+'6330'!E18+'7220'!E18+'8130'!E18+'8220'!E18+'9120'!E18+'10140'!E18+'10430'!E18+'10661'!E18</f>
        <v>7000</v>
      </c>
      <c r="F20" s="48">
        <f>'1110'!F18+'1120'!F17+'1710'!F19+'3140'!F20+'3280'!F19+'3600'!F19+'4130'!F19+'4160'!F19+'4240'!F20+'4520'!F18+'4570'!F18+'4740'!F18+'4760'!F18+'5100'!F18+'5200'!F18+'6140'!F18+'6260'!F18+'6330'!F18+'7220'!F18+'8130'!F18+'8220'!F18+'9120'!F18+'10140'!F18+'10430'!F18+'10661'!F18</f>
        <v>7000</v>
      </c>
      <c r="G20" s="48">
        <f>'1110'!G18+'1120'!G17+'1710'!G19+'3140'!G20+'3280'!G19+'3600'!G19+'4130'!G19+'4160'!G19+'4240'!G20+'4520'!G18+'4570'!G18+'4740'!G18+'4760'!G18+'5100'!G18+'5200'!G18+'6140'!G18+'6260'!G18+'6330'!G18+'7220'!G18+'8130'!G18+'8220'!G18+'9120'!G18+'10140'!G18+'10430'!G18+'10661'!G18</f>
        <v>7000</v>
      </c>
      <c r="H20" s="48">
        <f>'1110'!H18+'1120'!H17+'1710'!H19+'3140'!H20+'3280'!H19+'3600'!H19+'4130'!H19+'4160'!H19+'4240'!H20+'4520'!H18+'4570'!H18+'4740'!H18+'4760'!H18+'5100'!H18+'5200'!H18+'6140'!H18+'6260'!H18+'6330'!H18+'7220'!H18+'8130'!H18+'8220'!H18+'9120'!H18+'10140'!H18+'10430'!H18+'10661'!H18</f>
        <v>2333</v>
      </c>
      <c r="I20" s="48">
        <f>'1110'!I18+'1120'!I17+'1710'!I19+'3140'!I20+'3280'!I19+'3600'!I19+'4130'!I19+'4160'!I19+'4240'!I20+'4520'!I18+'4570'!I18+'4740'!I18+'4760'!I18+'5100'!I18+'5200'!I18+'6140'!I18+'6260'!I18+'6330'!I18+'7220'!I18+'8130'!I18+'8220'!I18+'9120'!I18+'10140'!I18+'10430'!I18+'10661'!I18</f>
        <v>226</v>
      </c>
      <c r="J20" s="20">
        <f>'1110'!J18+'1120'!J17+'1710'!J19+'3140'!J20+'3280'!J19+'3600'!J19+'4130'!J19+'4160'!J19+'4240'!J20+'4520'!J18+'4570'!J18+'4740'!J18+'4760'!J18+'5100'!J18+'5200'!J18+'6140'!J18+'6260'!J18+'6330'!J18+'7220'!J18+'8130'!J18+'8220'!J18+'9120'!J18+'10140'!J18+'10430'!J18+'10661'!J18</f>
        <v>2107</v>
      </c>
      <c r="M20" s="126"/>
      <c r="O20" s="51"/>
    </row>
    <row r="21" spans="2:15" ht="15">
      <c r="B21" s="6">
        <v>231</v>
      </c>
      <c r="C21" s="7" t="s">
        <v>21</v>
      </c>
      <c r="D21" s="48">
        <f>'1110'!D19+'1120'!D18+'1710'!D20+'3140'!D21+'3280'!D20+'3600'!D20+'4130'!D20+'4160'!D20+'4240'!D21+'4520'!D19+'4570'!D19+'4740'!D19+'4760'!D19+'5100'!D19+'5200'!D19+'6140'!D19+'6260'!D19+'6330'!D19+'7220'!D19+'8130'!D19+'8220'!D19+'9120'!D19+'10140'!D19+'10430'!D19+'10661'!D19</f>
        <v>152306</v>
      </c>
      <c r="E21" s="48">
        <f>'1110'!E19+'1120'!E18+'1710'!E20+'3140'!E21+'3280'!E20+'3600'!E20+'4130'!E20+'4160'!E20+'4240'!E21+'4520'!E19+'4570'!E19+'4740'!E19+'4760'!E19+'5100'!E19+'5200'!E19+'6140'!E19+'6260'!E19+'6330'!E19+'7220'!E19+'8130'!E19+'8220'!E19+'9120'!E19+'10140'!E19+'10430'!E19+'10661'!E19</f>
        <v>256168</v>
      </c>
      <c r="F21" s="48">
        <f>'1110'!F19+'1120'!F18+'1710'!F20+'3140'!F21+'3280'!F20+'3600'!F20+'4130'!F20+'4160'!F20+'4240'!F21+'4520'!F19+'4570'!F19+'4740'!F19+'4760'!F19+'5100'!F19+'5200'!F19+'6140'!F19+'6260'!F19+'6330'!F19+'7220'!F19+'8130'!F19+'8220'!F19+'9120'!F19+'10140'!F19+'10430'!F19+'10661'!F19</f>
        <v>256168</v>
      </c>
      <c r="G21" s="48">
        <f>'1110'!G19+'1120'!G18+'1710'!G20+'3140'!G21+'3280'!G20+'3600'!G20+'4130'!G20+'4160'!G20+'4240'!G21+'4520'!G19+'4570'!G19+'4740'!G19+'4760'!G19+'5100'!G19+'5200'!G19+'6140'!G19+'6260'!G19+'6330'!G19+'7220'!G19+'8130'!G19+'8220'!G19+'9120'!G19+'10140'!G19+'10430'!G19+'10661'!G19</f>
        <v>328698</v>
      </c>
      <c r="H21" s="48">
        <f>'1110'!H19+'1120'!H18+'1710'!H20+'3140'!H21+'3280'!H20+'3600'!H20+'4130'!H20+'4160'!H20+'4240'!H21+'4520'!H19+'4570'!H19+'4740'!H19+'4760'!H19+'5100'!H19+'5200'!H19+'6140'!H19+'6260'!H19+'6330'!H19+'7220'!H19+'8130'!H19+'8220'!H19+'9120'!H19+'10140'!H19+'10430'!H19+'10661'!H19</f>
        <v>188576</v>
      </c>
      <c r="I21" s="48">
        <f>'1110'!I19+'1120'!I18+'1710'!I20+'3140'!I21+'3280'!I20+'3600'!I20+'4130'!I20+'4160'!I20+'4240'!I21+'4520'!I19+'4570'!I19+'4740'!I19+'4760'!I19+'5100'!I19+'5200'!I19+'6140'!I19+'6260'!I19+'6330'!I19+'7220'!I19+'8130'!I19+'8220'!I19+'9120'!I19+'10140'!I19+'10430'!I19+'10661'!I19</f>
        <v>144147</v>
      </c>
      <c r="J21" s="20">
        <f>'1110'!J19+'1120'!J18+'1710'!J20+'3140'!J21+'3280'!J20+'3600'!J20+'4130'!J20+'4160'!J20+'4240'!J21+'4520'!J19+'4570'!J19+'4740'!J19+'4760'!J19+'5100'!J19+'5200'!J19+'6140'!J19+'6260'!J19+'6330'!J19+'7220'!J19+'8130'!J19+'8220'!J19+'9120'!J19+'10140'!J19+'10430'!J19+'10661'!J19</f>
        <v>44429</v>
      </c>
      <c r="M21" s="126"/>
      <c r="O21" s="51"/>
    </row>
    <row r="22" spans="2:15" ht="15">
      <c r="B22" s="6">
        <v>232</v>
      </c>
      <c r="C22" s="7" t="s">
        <v>22</v>
      </c>
      <c r="D22" s="48">
        <f>'1110'!D20+'1120'!D19+'1710'!D21+'3140'!D22+'3280'!D21+'3600'!D21+'4130'!D21+'4160'!D21+'4240'!D22+'4520'!D20+'4570'!D20+'4740'!D20+'4760'!D20+'5100'!D20+'5200'!D20+'6140'!D20+'6260'!D20+'6330'!D20+'7220'!D20+'8130'!D20+'8220'!D20+'9120'!D20+'10140'!D20+'10430'!D20+'10661'!D20</f>
        <v>0</v>
      </c>
      <c r="E22" s="48">
        <f>'1110'!E20+'1120'!E19+'1710'!E21+'3140'!E22+'3280'!E21+'3600'!E21+'4130'!E21+'4160'!E21+'4240'!E22+'4520'!E20+'4570'!E20+'4740'!E20+'4760'!E20+'5100'!E20+'5200'!E20+'6140'!E20+'6260'!E20+'6330'!E20+'7220'!E20+'8130'!E20+'8220'!E20+'9120'!E20+'10140'!E20+'10430'!E20+'10661'!E20</f>
        <v>0</v>
      </c>
      <c r="F22" s="48">
        <f>'1110'!F20+'1120'!F19+'1710'!F21+'3140'!F22+'3280'!F21+'3600'!F21+'4130'!F21+'4160'!F21+'4240'!F22+'4520'!F20+'4570'!F20+'4740'!F20+'4760'!F20+'5100'!F20+'5200'!F20+'6140'!F20+'6260'!F20+'6330'!F20+'7220'!F20+'8130'!F20+'8220'!F20+'9120'!F20+'10140'!F20+'10430'!F20+'10661'!F20</f>
        <v>0</v>
      </c>
      <c r="G22" s="48">
        <f>'1110'!G20+'1120'!G19+'1710'!G21+'3140'!G22+'3280'!G21+'3600'!G21+'4130'!G21+'4160'!G21+'4240'!G22+'4520'!G20+'4570'!G20+'4740'!G20+'4760'!G20+'5100'!G20+'5200'!G20+'6140'!G20+'6260'!G20+'6330'!G20+'7220'!G20+'8130'!G20+'8220'!G20+'9120'!G20+'10140'!G20+'10430'!G20+'10661'!G20</f>
        <v>0</v>
      </c>
      <c r="H22" s="48">
        <f>'1110'!H20+'1120'!H19+'1710'!H21+'3140'!H22+'3280'!H21+'3600'!H21+'4130'!H21+'4160'!H21+'4240'!H22+'4520'!H20+'4570'!H20+'4740'!H20+'4760'!H20+'5100'!H20+'5200'!H20+'6140'!H20+'6260'!H20+'6330'!H20+'7220'!H20+'8130'!H20+'8220'!H20+'9120'!H20+'10140'!H20+'10430'!H20+'10661'!H20</f>
        <v>0</v>
      </c>
      <c r="I22" s="48">
        <f>'1110'!I20+'1120'!I19+'1710'!I21+'3140'!I22+'3280'!I21+'3600'!I21+'4130'!I21+'4160'!I21+'4240'!I22+'4520'!I20+'4570'!I20+'4740'!I20+'4760'!I20+'5100'!I20+'5200'!I20+'6140'!I20+'6260'!I20+'6330'!I20+'7220'!I20+'8130'!I20+'8220'!I20+'9120'!I20+'10140'!I20+'10430'!I20+'10661'!I20</f>
        <v>0</v>
      </c>
      <c r="J22" s="20">
        <f>'1110'!J20+'1120'!J19+'1710'!J21+'3140'!J22+'3280'!J21+'3600'!J21+'4130'!J21+'4160'!J21+'4240'!J22+'4520'!J20+'4570'!J20+'4740'!J20+'4760'!J20+'5100'!J20+'5200'!J20+'6140'!J20+'6260'!J20+'6330'!J20+'7220'!J20+'8130'!J20+'8220'!J20+'9120'!J20+'10140'!J20+'10430'!J20+'10661'!J20</f>
        <v>0</v>
      </c>
      <c r="M22" s="126"/>
      <c r="O22" s="51"/>
    </row>
    <row r="23" spans="2:15" ht="22.5">
      <c r="B23" s="12" t="s">
        <v>23</v>
      </c>
      <c r="C23" s="13" t="s">
        <v>24</v>
      </c>
      <c r="D23" s="50">
        <f>SUM(D20:D22)</f>
        <v>160320</v>
      </c>
      <c r="E23" s="50">
        <f aca="true" t="shared" si="1" ref="E23:J23">SUM(E20:E22)</f>
        <v>263168</v>
      </c>
      <c r="F23" s="50">
        <f t="shared" si="1"/>
        <v>263168</v>
      </c>
      <c r="G23" s="50">
        <f t="shared" si="1"/>
        <v>335698</v>
      </c>
      <c r="H23" s="50">
        <f t="shared" si="1"/>
        <v>190909</v>
      </c>
      <c r="I23" s="50">
        <f t="shared" si="1"/>
        <v>144373</v>
      </c>
      <c r="J23" s="22">
        <f t="shared" si="1"/>
        <v>46536</v>
      </c>
      <c r="M23" s="126"/>
      <c r="O23" s="51"/>
    </row>
    <row r="24" spans="2:15" ht="15">
      <c r="B24" s="6">
        <v>230</v>
      </c>
      <c r="C24" s="7" t="s">
        <v>20</v>
      </c>
      <c r="D24" s="48">
        <f>'1110'!D22+'1120'!D21+'1710'!D23+'3140'!D24+'3280'!D23+'3600'!D23+'4130'!D23+'4160'!D23+'4240'!D24+'4520'!D22+'4570'!D22+'4740'!D22+'4760'!D22+'5100'!D22+'5200'!D22+'6140'!D22+'6260'!D22+'6330'!D22+'7220'!D22+'8130'!D22+'8220'!D22+'9120'!D22+'10140'!D22+'10430'!D22+'10661'!D22</f>
        <v>0</v>
      </c>
      <c r="E24" s="48">
        <f>'1110'!E22+'1120'!E21+'1710'!E23+'3140'!E24+'3280'!E23+'3600'!E23+'4130'!E23+'4160'!E23+'4240'!E24+'4520'!E22+'4570'!E22+'4740'!E22+'4760'!E22+'5100'!E22+'5200'!E22+'6140'!E22+'6260'!E22+'6330'!E22+'7220'!E22+'8130'!E22+'8220'!E22+'9120'!E22+'10140'!E22+'10430'!E22+'10661'!E22</f>
        <v>0</v>
      </c>
      <c r="F24" s="48">
        <f>'1110'!F22+'1120'!F21+'1710'!F23+'3140'!F24+'3280'!F23+'3600'!F23+'4130'!F23+'4160'!F23+'4240'!F24+'4520'!F22+'4570'!F22+'4740'!F22+'4760'!F22+'5100'!F22+'5200'!F22+'6140'!F22+'6260'!F22+'6330'!F22+'7220'!F22+'8130'!F22+'8220'!F22+'9120'!F22+'10140'!F22+'10430'!F22+'10661'!F22</f>
        <v>0</v>
      </c>
      <c r="G24" s="48">
        <f>'1110'!G22+'1120'!G21+'1710'!G23+'3140'!G24+'3280'!G23+'3600'!G23+'4130'!G23+'4160'!G23+'4240'!G24+'4520'!G22+'4570'!G22+'4740'!G22+'4760'!G22+'5100'!G22+'5200'!G22+'6140'!G22+'6260'!G22+'6330'!G22+'7220'!G22+'8130'!G22+'8220'!G22+'9120'!G22+'10140'!G22+'10430'!G22+'10661'!G22</f>
        <v>0</v>
      </c>
      <c r="H24" s="48">
        <f>'1110'!H22+'1120'!H21+'1710'!H23+'3140'!H24+'3280'!H23+'3600'!H23+'4130'!H23+'4160'!H23+'4240'!H24+'4520'!H22+'4570'!H22+'4740'!H22+'4760'!H22+'5100'!H22+'5200'!H22+'6140'!H22+'6260'!H22+'6330'!H22+'7220'!H22+'8130'!H22+'8220'!H22+'9120'!H22+'10140'!H22+'10430'!H22+'10661'!H22</f>
        <v>0</v>
      </c>
      <c r="I24" s="48">
        <f>'1110'!I22+'1120'!I21+'1710'!I23+'3140'!I24+'3280'!I23+'3600'!I23+'4130'!I23+'4160'!I23+'4240'!I24+'4520'!I22+'4570'!I22+'4740'!I22+'4760'!I22+'5100'!I22+'5200'!I22+'6140'!I22+'6260'!I22+'6330'!I22+'7220'!I22+'8130'!I22+'8220'!I22+'9120'!I22+'10140'!I22+'10430'!I22+'10661'!I22</f>
        <v>0</v>
      </c>
      <c r="J24" s="20">
        <f>'1110'!J22+'1120'!J21+'1710'!J23+'3140'!J24+'3280'!J23+'3600'!J23+'4130'!J23+'4160'!J23+'4240'!J24+'4520'!J22+'4570'!J22+'4740'!J22+'4760'!J22+'5100'!J22+'5200'!J22+'6140'!J22+'6260'!J22+'6330'!J22+'7220'!J22+'8130'!J22+'8220'!J22+'9120'!J22+'10140'!J22+'10430'!J22+'10661'!J22</f>
        <v>0</v>
      </c>
      <c r="M24" s="126"/>
      <c r="O24" s="51"/>
    </row>
    <row r="25" spans="2:15" ht="15">
      <c r="B25" s="6">
        <v>231</v>
      </c>
      <c r="C25" s="7" t="s">
        <v>21</v>
      </c>
      <c r="D25" s="48">
        <f>'1110'!D23+'1120'!D22+'1710'!D24+'3140'!D25+'3280'!D24+'3600'!D24+'4130'!D24+'4160'!D24+'4240'!D25+'4520'!D23+'4570'!D23+'4740'!D23+'4760'!D23+'5100'!D23+'5200'!D23+'6140'!D23+'6260'!D23+'6330'!D23+'7220'!D23+'8130'!D23+'8220'!D23+'9120'!D23+'10140'!D23+'10430'!D23+'10661'!D23</f>
        <v>0</v>
      </c>
      <c r="E25" s="48">
        <f>'1110'!E23+'1120'!E22+'1710'!E24+'3140'!E25+'3280'!E24+'3600'!E24+'4130'!E24+'4160'!E24+'4240'!E25+'4520'!E23+'4570'!E23+'4740'!E23+'4760'!E23+'5100'!E23+'5200'!E23+'6140'!E23+'6260'!E23+'6330'!E23+'7220'!E23+'8130'!E23+'8220'!E23+'9120'!E23+'10140'!E23+'10430'!E23+'10661'!E23</f>
        <v>0</v>
      </c>
      <c r="F25" s="48">
        <f>'1110'!F23+'1120'!F22+'1710'!F24+'3140'!F25+'3280'!F24+'3600'!F24+'4130'!F24+'4160'!F24+'4240'!F25+'4520'!F23+'4570'!F23+'4740'!F23+'4760'!F23+'5100'!F23+'5200'!F23+'6140'!F23+'6260'!F23+'6330'!F23+'7220'!F23+'8130'!F23+'8220'!F23+'9120'!F23+'10140'!F23+'10430'!F23+'10661'!F23</f>
        <v>0</v>
      </c>
      <c r="G25" s="48">
        <f>'1110'!G23+'1120'!G22+'1710'!G24+'3140'!G25+'3280'!G24+'3600'!G24+'4130'!G24+'4160'!G24+'4240'!G25+'4520'!G23+'4570'!G23+'4740'!G23+'4760'!G23+'5100'!G23+'5200'!G23+'6140'!G23+'6260'!G23+'6330'!G23+'7220'!G23+'8130'!G23+'8220'!G23+'9120'!G23+'10140'!G23+'10430'!G23+'10661'!G23</f>
        <v>0</v>
      </c>
      <c r="H25" s="48">
        <f>'1110'!H23+'1120'!H22+'1710'!H24+'3140'!H25+'3280'!H24+'3600'!H24+'4130'!H24+'4160'!H24+'4240'!H25+'4520'!H23+'4570'!H23+'4740'!H23+'4760'!H23+'5100'!H23+'5200'!H23+'6140'!H23+'6260'!H23+'6330'!H23+'7220'!H23+'8130'!H23+'8220'!H23+'9120'!H23+'10140'!H23+'10430'!H23+'10661'!H23</f>
        <v>0</v>
      </c>
      <c r="I25" s="48">
        <f>'1110'!I23+'1120'!I22+'1710'!I24+'3140'!I25+'3280'!I24+'3600'!I24+'4130'!I24+'4160'!I24+'4240'!I25+'4520'!I23+'4570'!I23+'4740'!I23+'4760'!I23+'5100'!I23+'5200'!I23+'6140'!I23+'6260'!I23+'6330'!I23+'7220'!I23+'8130'!I23+'8220'!I23+'9120'!I23+'10140'!I23+'10430'!I23+'10661'!I23</f>
        <v>0</v>
      </c>
      <c r="J25" s="20">
        <f>'1110'!J23+'1120'!J22+'1710'!J24+'3140'!J25+'3280'!J24+'3600'!J24+'4130'!J24+'4160'!J24+'4240'!J25+'4520'!J23+'4570'!J23+'4740'!J23+'4760'!J23+'5100'!J23+'5200'!J23+'6140'!J23+'6260'!J23+'6330'!J23+'7220'!J23+'8130'!J23+'8220'!J23+'9120'!J23+'10140'!J23+'10430'!J23+'10661'!J23</f>
        <v>0</v>
      </c>
      <c r="M25" s="126"/>
      <c r="O25" s="51"/>
    </row>
    <row r="26" spans="2:15" ht="15">
      <c r="B26" s="6">
        <v>232</v>
      </c>
      <c r="C26" s="7" t="s">
        <v>22</v>
      </c>
      <c r="D26" s="48">
        <f>'1110'!D24+'1120'!D23+'1710'!D25+'3140'!D26+'3280'!D25+'3600'!D25+'4130'!D25+'4160'!D25+'4240'!D26+'4520'!D24+'4570'!D24+'4740'!D24+'4760'!D24+'5100'!D24+'5200'!D24+'6140'!D24+'6260'!D24+'6330'!D24+'7220'!D24+'8130'!D24+'8220'!D24+'9120'!D24+'10140'!D24+'10430'!D24+'10661'!D24</f>
        <v>0</v>
      </c>
      <c r="E26" s="48">
        <f>'1110'!E24+'1120'!E23+'1710'!E25+'3140'!E26+'3280'!E25+'3600'!E25+'4130'!E25+'4160'!E25+'4240'!E26+'4520'!E24+'4570'!E24+'4740'!E24+'4760'!E24+'5100'!E24+'5200'!E24+'6140'!E24+'6260'!E24+'6330'!E24+'7220'!E24+'8130'!E24+'8220'!E24+'9120'!E24+'10140'!E24+'10430'!E24+'10661'!E24</f>
        <v>0</v>
      </c>
      <c r="F26" s="48">
        <f>'1110'!F24+'1120'!F23+'1710'!F25+'3140'!F26+'3280'!F25+'3600'!F25+'4130'!F25+'4160'!F25+'4240'!F26+'4520'!F24+'4570'!F24+'4740'!F24+'4760'!F24+'5100'!F24+'5200'!F24+'6140'!F24+'6260'!F24+'6330'!F24+'7220'!F24+'8130'!F24+'8220'!F24+'9120'!F24+'10140'!F24+'10430'!F24+'10661'!F24</f>
        <v>0</v>
      </c>
      <c r="G26" s="48">
        <f>'1110'!G24+'1120'!G23+'1710'!G25+'3140'!G26+'3280'!G25+'3600'!G25+'4130'!G25+'4160'!G25+'4240'!G26+'4520'!G24+'4570'!G24+'4740'!G24+'4760'!G24+'5100'!G24+'5200'!G24+'6140'!G24+'6260'!G24+'6330'!G24+'7220'!G24+'8130'!G24+'8220'!G24+'9120'!G24+'10140'!G24+'10430'!G24+'10661'!G24</f>
        <v>0</v>
      </c>
      <c r="H26" s="48">
        <f>'1110'!H24+'1120'!H23+'1710'!H25+'3140'!H26+'3280'!H25+'3600'!H25+'4130'!H25+'4160'!H25+'4240'!H26+'4520'!H24+'4570'!H24+'4740'!H24+'4760'!H24+'5100'!H24+'5200'!H24+'6140'!H24+'6260'!H24+'6330'!H24+'7220'!H24+'8130'!H24+'8220'!H24+'9120'!H24+'10140'!H24+'10430'!H24+'10661'!H24</f>
        <v>0</v>
      </c>
      <c r="I26" s="48">
        <f>'1110'!I24+'1120'!I23+'1710'!I25+'3140'!I26+'3280'!I25+'3600'!I25+'4130'!I25+'4160'!I25+'4240'!I26+'4520'!I24+'4570'!I24+'4740'!I24+'4760'!I24+'5100'!I24+'5200'!I24+'6140'!I24+'6260'!I24+'6330'!I24+'7220'!I24+'8130'!I24+'8220'!I24+'9120'!I24+'10140'!I24+'10430'!I24+'10661'!I24</f>
        <v>0</v>
      </c>
      <c r="J26" s="20">
        <f>'1110'!J24+'1120'!J23+'1710'!J25+'3140'!J26+'3280'!J25+'3600'!J25+'4130'!J25+'4160'!J25+'4240'!J26+'4520'!J24+'4570'!J24+'4740'!J24+'4760'!J24+'5100'!J24+'5200'!J24+'6140'!J24+'6260'!J24+'6330'!J24+'7220'!J24+'8130'!J24+'8220'!J24+'9120'!J24+'10140'!J24+'10430'!J24+'10661'!J24</f>
        <v>0</v>
      </c>
      <c r="M26" s="126"/>
      <c r="O26" s="51"/>
    </row>
    <row r="27" spans="2:15" ht="22.5">
      <c r="B27" s="12" t="s">
        <v>23</v>
      </c>
      <c r="C27" s="13" t="s">
        <v>25</v>
      </c>
      <c r="D27" s="50">
        <f>SUM(D24:D26)</f>
        <v>0</v>
      </c>
      <c r="E27" s="50">
        <f aca="true" t="shared" si="2" ref="E27:J27">SUM(E24:E26)</f>
        <v>0</v>
      </c>
      <c r="F27" s="50">
        <f t="shared" si="2"/>
        <v>0</v>
      </c>
      <c r="G27" s="50">
        <f t="shared" si="2"/>
        <v>0</v>
      </c>
      <c r="H27" s="50">
        <f t="shared" si="2"/>
        <v>0</v>
      </c>
      <c r="I27" s="50">
        <f t="shared" si="2"/>
        <v>0</v>
      </c>
      <c r="J27" s="22">
        <f t="shared" si="2"/>
        <v>0</v>
      </c>
      <c r="M27" s="126"/>
      <c r="O27" s="51"/>
    </row>
    <row r="28" spans="2:15" ht="15">
      <c r="B28" s="9" t="s">
        <v>26</v>
      </c>
      <c r="C28" s="15" t="s">
        <v>27</v>
      </c>
      <c r="D28" s="49">
        <f>D27+D23</f>
        <v>160320</v>
      </c>
      <c r="E28" s="49">
        <f aca="true" t="shared" si="3" ref="E28:J28">E27+E23</f>
        <v>263168</v>
      </c>
      <c r="F28" s="49">
        <f t="shared" si="3"/>
        <v>263168</v>
      </c>
      <c r="G28" s="49">
        <f t="shared" si="3"/>
        <v>335698</v>
      </c>
      <c r="H28" s="49">
        <f t="shared" si="3"/>
        <v>190909</v>
      </c>
      <c r="I28" s="49">
        <f t="shared" si="3"/>
        <v>144373</v>
      </c>
      <c r="J28" s="21">
        <f t="shared" si="3"/>
        <v>46536</v>
      </c>
      <c r="M28" s="126"/>
      <c r="O28" s="51"/>
    </row>
    <row r="29" spans="2:15" ht="15">
      <c r="B29" s="146" t="s">
        <v>29</v>
      </c>
      <c r="C29" s="147"/>
      <c r="D29" s="48">
        <f>'1110'!D27+'1120'!D26+'1710'!D28+'3140'!D29+'3280'!D28+'3600'!D28+'4130'!D28+'4160'!D28+'4240'!D29+'4520'!D27+'4570'!D27+'4740'!D27+'4760'!D27+'5100'!D27+'5200'!D27+'6140'!D27+'6260'!D27+'6330'!D27+'7220'!D27+'8130'!D27+'8220'!D27+'9120'!D27+'10140'!D27+'10430'!D27+'10661'!D27</f>
        <v>0</v>
      </c>
      <c r="E29" s="48">
        <f>'1110'!E27+'1120'!E26+'1710'!E28+'3140'!E29+'3280'!E28+'3600'!E28+'4130'!E28+'4160'!E28+'4240'!E29+'4520'!E27+'4570'!E27+'4740'!E27+'4760'!E27+'5100'!E27+'5200'!E27+'6140'!E27+'6260'!E27+'6330'!E27+'7220'!E27+'8130'!E27+'8220'!E27+'9120'!E27+'10140'!E27+'10430'!E27+'10661'!E27</f>
        <v>0</v>
      </c>
      <c r="F29" s="48">
        <f>'1110'!F27+'1120'!F26+'1710'!F28+'3140'!F29+'3280'!F28+'3600'!F28+'4130'!F28+'4160'!F28+'4240'!F29+'4520'!F27+'4570'!F27+'4740'!F27+'4760'!F27+'5100'!F27+'5200'!F27+'6140'!F27+'6260'!F27+'6330'!F27+'7220'!F27+'8130'!F27+'8220'!F27+'9120'!F27+'10140'!F27+'10430'!F27+'10661'!F27</f>
        <v>0</v>
      </c>
      <c r="G29" s="48">
        <f>'1110'!G27+'1120'!G26+'1710'!G28+'3140'!G29+'3280'!G28+'3600'!G28+'4130'!G28+'4160'!G28+'4240'!G29+'4520'!G27+'4570'!G27+'4740'!G27+'4760'!G27+'5100'!G27+'5200'!G27+'6140'!G27+'6260'!G27+'6330'!G27+'7220'!G27+'8130'!G27+'8220'!G27+'9120'!G27+'10140'!G27+'10430'!G27+'10661'!G27</f>
        <v>0</v>
      </c>
      <c r="H29" s="48">
        <f>'1110'!H27+'1120'!H26+'1710'!H28+'3140'!H29+'3280'!H28+'3600'!H28+'4130'!H28+'4160'!H28+'4240'!H29+'4520'!H27+'4570'!H27+'4740'!H27+'4760'!H27+'5100'!H27+'5200'!H27+'6140'!H27+'6260'!H27+'6330'!H27+'7220'!H27+'8130'!H27+'8220'!H27+'9120'!H27+'10140'!H27+'10430'!H27+'10661'!H27</f>
        <v>0</v>
      </c>
      <c r="I29" s="48">
        <f>'1110'!I27+'1120'!I26+'1710'!I28+'3140'!I29+'3280'!I28+'3600'!I28+'4130'!I28+'4160'!I28+'4240'!I29+'4520'!I27+'4570'!I27+'4740'!I27+'4760'!I27+'5100'!I27+'5200'!I27+'6140'!I27+'6260'!I27+'6330'!I27+'7220'!I27+'8130'!I27+'8220'!I27+'9120'!I27+'10140'!I27+'10430'!I27+'10661'!I27</f>
        <v>0</v>
      </c>
      <c r="J29" s="20">
        <f>'1110'!J27+'1120'!J26+'1710'!J28+'3140'!J29+'3280'!J28+'3600'!J28+'4130'!J28+'4160'!J28+'4240'!J29+'4520'!J27+'4570'!J27+'4740'!J27+'4760'!J27+'5100'!J27+'5200'!J27+'6140'!J27+'6260'!J27+'6330'!J27+'7220'!J27+'8130'!J27+'8220'!J27+'9120'!J27+'10140'!J27+'10430'!J27+'10661'!J27</f>
        <v>0</v>
      </c>
      <c r="M29" s="126"/>
      <c r="O29" s="51"/>
    </row>
    <row r="30" spans="2:15" ht="15.75" thickBot="1">
      <c r="B30" s="148" t="s">
        <v>28</v>
      </c>
      <c r="C30" s="149"/>
      <c r="D30" s="123">
        <f>D19+D28+D29</f>
        <v>426007.9862271272</v>
      </c>
      <c r="E30" s="123">
        <f aca="true" t="shared" si="4" ref="E30:J30">E19+E28+E29</f>
        <v>556868</v>
      </c>
      <c r="F30" s="123">
        <f t="shared" si="4"/>
        <v>556868</v>
      </c>
      <c r="G30" s="123">
        <f t="shared" si="4"/>
        <v>642043</v>
      </c>
      <c r="H30" s="123">
        <f t="shared" si="4"/>
        <v>303403</v>
      </c>
      <c r="I30" s="123">
        <f t="shared" si="4"/>
        <v>236432</v>
      </c>
      <c r="J30" s="19">
        <f t="shared" si="4"/>
        <v>66971</v>
      </c>
      <c r="M30" s="126"/>
      <c r="O30" s="51"/>
    </row>
    <row r="32" spans="3:5" ht="15">
      <c r="C32" s="1" t="s">
        <v>80</v>
      </c>
      <c r="E32" s="1" t="s">
        <v>81</v>
      </c>
    </row>
    <row r="33" spans="3:5" ht="15">
      <c r="C33" s="1" t="s">
        <v>41</v>
      </c>
      <c r="E33" s="1" t="s">
        <v>42</v>
      </c>
    </row>
    <row r="34" spans="4:8" ht="15">
      <c r="D34" s="51"/>
      <c r="G34" s="51"/>
      <c r="H34" s="51"/>
    </row>
    <row r="35" spans="7:8" ht="15">
      <c r="G35" s="51"/>
      <c r="H35" s="51"/>
    </row>
    <row r="37" spans="4:6" ht="15">
      <c r="D37" s="51"/>
      <c r="E37" s="51"/>
      <c r="F37" s="51"/>
    </row>
    <row r="38" spans="5:6" ht="15">
      <c r="E38" s="51"/>
      <c r="F38" s="51"/>
    </row>
    <row r="39" spans="4:10" ht="15">
      <c r="D39" s="51"/>
      <c r="E39" s="51"/>
      <c r="F39" s="51"/>
      <c r="G39" s="51"/>
      <c r="H39" s="51"/>
      <c r="I39" s="51"/>
      <c r="J39" s="51"/>
    </row>
    <row r="40" spans="4:10" ht="15">
      <c r="D40" s="51"/>
      <c r="E40" s="51"/>
      <c r="F40" s="51"/>
      <c r="G40" s="51"/>
      <c r="H40" s="51"/>
      <c r="I40" s="51"/>
      <c r="J40" s="51"/>
    </row>
    <row r="42" spans="4:10" ht="15">
      <c r="D42" s="56"/>
      <c r="E42" s="53"/>
      <c r="F42" s="53"/>
      <c r="G42" s="53"/>
      <c r="H42" s="53"/>
      <c r="I42" s="53"/>
      <c r="J42" s="53"/>
    </row>
    <row r="43" spans="4:11" ht="15">
      <c r="D43" s="51"/>
      <c r="E43" s="51"/>
      <c r="F43" s="51"/>
      <c r="G43" s="51"/>
      <c r="H43" s="51"/>
      <c r="I43" s="51"/>
      <c r="J43" s="51"/>
      <c r="K43" s="51"/>
    </row>
    <row r="46" spans="4:11" ht="15">
      <c r="D46" s="51"/>
      <c r="E46" s="51"/>
      <c r="F46" s="51"/>
      <c r="G46" s="51"/>
      <c r="H46" s="51"/>
      <c r="I46" s="51"/>
      <c r="J46" s="51"/>
      <c r="K46" s="51"/>
    </row>
  </sheetData>
  <sheetProtection/>
  <mergeCells count="7">
    <mergeCell ref="B4:J4"/>
    <mergeCell ref="B9:B11"/>
    <mergeCell ref="C9:C11"/>
    <mergeCell ref="J10:J11"/>
    <mergeCell ref="B30:C30"/>
    <mergeCell ref="B2:J2"/>
    <mergeCell ref="B29:C2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L45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6.57421875" style="59" customWidth="1"/>
    <col min="2" max="2" width="13.421875" style="59" customWidth="1"/>
    <col min="3" max="3" width="40.7109375" style="59" customWidth="1"/>
    <col min="4" max="4" width="9.7109375" style="59" customWidth="1"/>
    <col min="5" max="5" width="9.8515625" style="59" customWidth="1"/>
    <col min="6" max="6" width="9.140625" style="59" customWidth="1"/>
    <col min="7" max="7" width="8.8515625" style="59" customWidth="1"/>
    <col min="8" max="8" width="9.421875" style="59" customWidth="1"/>
    <col min="9" max="10" width="8.7109375" style="59" customWidth="1"/>
    <col min="11" max="11" width="14.421875" style="59" bestFit="1" customWidth="1"/>
    <col min="12" max="16384" width="9.140625" style="59" customWidth="1"/>
  </cols>
  <sheetData>
    <row r="2" spans="2:10" ht="15.75" customHeight="1">
      <c r="B2" s="162" t="s">
        <v>31</v>
      </c>
      <c r="C2" s="162"/>
      <c r="D2" s="162"/>
      <c r="E2" s="162"/>
      <c r="F2" s="162"/>
      <c r="G2" s="162"/>
      <c r="H2" s="162"/>
      <c r="I2" s="162"/>
      <c r="J2" s="162"/>
    </row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="1" customFormat="1" ht="15.75" customHeight="1" thickBot="1">
      <c r="J4" s="121" t="s">
        <v>89</v>
      </c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15">
      <c r="B6" s="28" t="s">
        <v>32</v>
      </c>
      <c r="C6" s="84" t="s">
        <v>79</v>
      </c>
      <c r="D6" s="91"/>
      <c r="E6" s="91"/>
      <c r="F6" s="91"/>
      <c r="G6" s="91"/>
      <c r="H6" s="4"/>
      <c r="I6" s="116"/>
      <c r="J6" s="117"/>
      <c r="K6" s="95"/>
    </row>
    <row r="7" spans="2:11" ht="26.25">
      <c r="B7" s="127" t="s">
        <v>33</v>
      </c>
      <c r="C7" s="84">
        <v>2102001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56" t="s">
        <v>34</v>
      </c>
      <c r="C8" s="159" t="s">
        <v>30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57"/>
      <c r="C9" s="160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58"/>
      <c r="C10" s="161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0" ht="13.5" customHeight="1">
      <c r="B11" s="60" t="s">
        <v>36</v>
      </c>
      <c r="C11" s="61" t="s">
        <v>35</v>
      </c>
      <c r="D11" s="62">
        <f>'1110'!D28</f>
        <v>86310.52933757118</v>
      </c>
      <c r="E11" s="62">
        <f>'1110'!E28</f>
        <v>103223</v>
      </c>
      <c r="F11" s="62">
        <f>'1110'!F28</f>
        <v>103223</v>
      </c>
      <c r="G11" s="62">
        <f>'1110'!G28</f>
        <v>126221</v>
      </c>
      <c r="H11" s="62">
        <f>'1110'!H28</f>
        <v>63827</v>
      </c>
      <c r="I11" s="62">
        <f>'1110'!I28</f>
        <v>44710</v>
      </c>
      <c r="J11" s="129">
        <f>'1110'!J28</f>
        <v>19117</v>
      </c>
    </row>
    <row r="12" spans="2:10" ht="13.5" customHeight="1">
      <c r="B12" s="60" t="s">
        <v>37</v>
      </c>
      <c r="C12" s="61" t="s">
        <v>38</v>
      </c>
      <c r="D12" s="62">
        <f>'1120'!D27</f>
        <v>23810.510751247744</v>
      </c>
      <c r="E12" s="62">
        <f>'1120'!E27</f>
        <v>24908</v>
      </c>
      <c r="F12" s="62">
        <f>'1120'!F27</f>
        <v>24908</v>
      </c>
      <c r="G12" s="62">
        <f>'1120'!G27</f>
        <v>24908</v>
      </c>
      <c r="H12" s="62">
        <f>'1120'!H27</f>
        <v>8280</v>
      </c>
      <c r="I12" s="62">
        <f>'1120'!I27</f>
        <v>7506</v>
      </c>
      <c r="J12" s="129">
        <f>'1120'!J27</f>
        <v>774</v>
      </c>
    </row>
    <row r="13" spans="2:10" ht="13.5" customHeight="1">
      <c r="B13" s="60" t="s">
        <v>40</v>
      </c>
      <c r="C13" s="61" t="s">
        <v>39</v>
      </c>
      <c r="D13" s="62">
        <f>'1710'!D29</f>
        <v>7462</v>
      </c>
      <c r="E13" s="62">
        <f>'1710'!E29</f>
        <v>8413</v>
      </c>
      <c r="F13" s="62">
        <f>'1710'!F29</f>
        <v>8413</v>
      </c>
      <c r="G13" s="62">
        <f>'1710'!G29</f>
        <v>8413</v>
      </c>
      <c r="H13" s="62">
        <f>'1710'!H29</f>
        <v>2804</v>
      </c>
      <c r="I13" s="62">
        <f>'1710'!I29</f>
        <v>0</v>
      </c>
      <c r="J13" s="129">
        <f>'1710'!J29</f>
        <v>2804</v>
      </c>
    </row>
    <row r="14" spans="2:10" ht="13.5" customHeight="1">
      <c r="B14" s="60" t="s">
        <v>43</v>
      </c>
      <c r="C14" s="61" t="s">
        <v>44</v>
      </c>
      <c r="D14" s="62">
        <f>'3140'!D30</f>
        <v>8033.1675990685635</v>
      </c>
      <c r="E14" s="62">
        <f>'3140'!E30</f>
        <v>9147</v>
      </c>
      <c r="F14" s="62">
        <f>'3140'!F30</f>
        <v>9147</v>
      </c>
      <c r="G14" s="62">
        <f>'3140'!G30</f>
        <v>10927</v>
      </c>
      <c r="H14" s="62">
        <f>'3140'!H30</f>
        <v>4109</v>
      </c>
      <c r="I14" s="62">
        <f>'3140'!I30</f>
        <v>3262</v>
      </c>
      <c r="J14" s="129">
        <f>'3140'!J30</f>
        <v>847</v>
      </c>
    </row>
    <row r="15" spans="2:10" ht="13.5" customHeight="1">
      <c r="B15" s="60" t="s">
        <v>45</v>
      </c>
      <c r="C15" s="61" t="s">
        <v>46</v>
      </c>
      <c r="D15" s="62">
        <f>'3280'!D29</f>
        <v>35337.071571861765</v>
      </c>
      <c r="E15" s="62">
        <f>'3280'!E29</f>
        <v>37379</v>
      </c>
      <c r="F15" s="62">
        <f>'3280'!F29</f>
        <v>37379</v>
      </c>
      <c r="G15" s="62">
        <f>'3280'!G29</f>
        <v>41895</v>
      </c>
      <c r="H15" s="62">
        <f>'3280'!H29</f>
        <v>13987</v>
      </c>
      <c r="I15" s="62">
        <f>'3280'!I29</f>
        <v>10319</v>
      </c>
      <c r="J15" s="129">
        <f>'3280'!J29</f>
        <v>3668</v>
      </c>
    </row>
    <row r="16" spans="2:10" ht="13.5" customHeight="1">
      <c r="B16" s="63" t="s">
        <v>86</v>
      </c>
      <c r="C16" s="61" t="s">
        <v>87</v>
      </c>
      <c r="D16" s="62">
        <f>'3600'!D29</f>
        <v>2159.7197502788076</v>
      </c>
      <c r="E16" s="62">
        <f>'3600'!E29</f>
        <v>2239</v>
      </c>
      <c r="F16" s="62">
        <f>'3600'!F29</f>
        <v>2239</v>
      </c>
      <c r="G16" s="62">
        <f>'3600'!G29</f>
        <v>2239</v>
      </c>
      <c r="H16" s="62">
        <f>'3600'!H29</f>
        <v>746</v>
      </c>
      <c r="I16" s="62">
        <f>'3600'!I29</f>
        <v>668</v>
      </c>
      <c r="J16" s="129">
        <f>'3600'!J29</f>
        <v>78</v>
      </c>
    </row>
    <row r="17" spans="2:10" ht="13.5" customHeight="1">
      <c r="B17" s="60" t="s">
        <v>48</v>
      </c>
      <c r="C17" s="61" t="s">
        <v>47</v>
      </c>
      <c r="D17" s="62">
        <f>'4130'!D29</f>
        <v>0</v>
      </c>
      <c r="E17" s="62">
        <f>'4130'!E29</f>
        <v>850</v>
      </c>
      <c r="F17" s="62">
        <f>'4130'!F29</f>
        <v>850</v>
      </c>
      <c r="G17" s="62">
        <f>'4130'!G29</f>
        <v>850</v>
      </c>
      <c r="H17" s="62">
        <f>'4130'!H29</f>
        <v>283</v>
      </c>
      <c r="I17" s="62">
        <f>'4130'!I29</f>
        <v>0</v>
      </c>
      <c r="J17" s="129">
        <f>'4130'!J29</f>
        <v>283</v>
      </c>
    </row>
    <row r="18" spans="2:10" ht="13.5" customHeight="1">
      <c r="B18" s="63" t="s">
        <v>75</v>
      </c>
      <c r="C18" s="61" t="s">
        <v>49</v>
      </c>
      <c r="D18" s="62">
        <f>'4160'!D29</f>
        <v>2101.570141309554</v>
      </c>
      <c r="E18" s="62">
        <f>'4160'!E29</f>
        <v>2247</v>
      </c>
      <c r="F18" s="62">
        <f>'4160'!F29</f>
        <v>2247</v>
      </c>
      <c r="G18" s="62">
        <f>'4160'!G29</f>
        <v>2247</v>
      </c>
      <c r="H18" s="62">
        <f>'4160'!H29</f>
        <v>833</v>
      </c>
      <c r="I18" s="62">
        <f>'4160'!I29</f>
        <v>714</v>
      </c>
      <c r="J18" s="129">
        <f>'4160'!J29</f>
        <v>119</v>
      </c>
    </row>
    <row r="19" spans="2:10" ht="13.5" customHeight="1">
      <c r="B19" s="60" t="s">
        <v>51</v>
      </c>
      <c r="C19" s="61" t="s">
        <v>50</v>
      </c>
      <c r="D19" s="62">
        <f>'4240'!D30</f>
        <v>571</v>
      </c>
      <c r="E19" s="62">
        <f>'4240'!E30</f>
        <v>0</v>
      </c>
      <c r="F19" s="62">
        <f>'4240'!F30</f>
        <v>0</v>
      </c>
      <c r="G19" s="62">
        <f>'4240'!G30</f>
        <v>3560</v>
      </c>
      <c r="H19" s="62">
        <f>'4240'!H30</f>
        <v>1187</v>
      </c>
      <c r="I19" s="62">
        <f>'4240'!I30</f>
        <v>0</v>
      </c>
      <c r="J19" s="129">
        <f>'4240'!J30</f>
        <v>1187</v>
      </c>
    </row>
    <row r="20" spans="2:10" ht="13.5" customHeight="1">
      <c r="B20" s="60" t="s">
        <v>53</v>
      </c>
      <c r="C20" s="61" t="s">
        <v>52</v>
      </c>
      <c r="D20" s="62">
        <f>'4520'!D28</f>
        <v>86053</v>
      </c>
      <c r="E20" s="62">
        <f>'4520'!E28</f>
        <v>118953</v>
      </c>
      <c r="F20" s="62">
        <f>'4520'!F28</f>
        <v>118953</v>
      </c>
      <c r="G20" s="62">
        <f>'4520'!G28</f>
        <v>151106</v>
      </c>
      <c r="H20" s="62">
        <f>'4520'!H28</f>
        <v>74501</v>
      </c>
      <c r="I20" s="62">
        <f>'4520'!I28</f>
        <v>59523</v>
      </c>
      <c r="J20" s="129">
        <f>'4520'!J28</f>
        <v>14978</v>
      </c>
    </row>
    <row r="21" spans="2:10" ht="13.5" customHeight="1">
      <c r="B21" s="60" t="s">
        <v>54</v>
      </c>
      <c r="C21" s="61" t="s">
        <v>55</v>
      </c>
      <c r="D21" s="62">
        <f>'4570'!D28</f>
        <v>1429.2115418430328</v>
      </c>
      <c r="E21" s="62">
        <f>'4570'!E28</f>
        <v>1483</v>
      </c>
      <c r="F21" s="62">
        <f>'4570'!F28</f>
        <v>1483</v>
      </c>
      <c r="G21" s="62">
        <f>'4570'!G28</f>
        <v>1483</v>
      </c>
      <c r="H21" s="62">
        <f>'4570'!H28</f>
        <v>494</v>
      </c>
      <c r="I21" s="62">
        <f>'4570'!I28</f>
        <v>475</v>
      </c>
      <c r="J21" s="129">
        <f>'4570'!J28</f>
        <v>19</v>
      </c>
    </row>
    <row r="22" spans="2:10" ht="13.5" customHeight="1">
      <c r="B22" s="63" t="s">
        <v>82</v>
      </c>
      <c r="C22" s="61" t="s">
        <v>83</v>
      </c>
      <c r="D22" s="62">
        <f>'4740'!D28</f>
        <v>3704.322484284132</v>
      </c>
      <c r="E22" s="62">
        <f>'4740'!E28</f>
        <v>3841</v>
      </c>
      <c r="F22" s="62">
        <f>'4740'!F28</f>
        <v>3841</v>
      </c>
      <c r="G22" s="62">
        <f>'4740'!G28</f>
        <v>3841</v>
      </c>
      <c r="H22" s="62">
        <f>'4740'!H28</f>
        <v>1400</v>
      </c>
      <c r="I22" s="62">
        <f>'4740'!I28</f>
        <v>1263</v>
      </c>
      <c r="J22" s="129">
        <f>'4740'!J28</f>
        <v>137</v>
      </c>
    </row>
    <row r="23" spans="2:10" ht="13.5" customHeight="1">
      <c r="B23" s="60" t="s">
        <v>56</v>
      </c>
      <c r="C23" s="61" t="s">
        <v>57</v>
      </c>
      <c r="D23" s="62">
        <f>'4760'!D28</f>
        <v>2434.111344722709</v>
      </c>
      <c r="E23" s="62">
        <f>'4760'!E28</f>
        <v>2552</v>
      </c>
      <c r="F23" s="62">
        <f>'4760'!F28</f>
        <v>2552</v>
      </c>
      <c r="G23" s="62">
        <f>'4760'!G28</f>
        <v>2552</v>
      </c>
      <c r="H23" s="62">
        <f>'4760'!H28</f>
        <v>851</v>
      </c>
      <c r="I23" s="62">
        <f>'4760'!I28</f>
        <v>763</v>
      </c>
      <c r="J23" s="129">
        <f>'4760'!J28</f>
        <v>88</v>
      </c>
    </row>
    <row r="24" spans="2:10" ht="13.5" customHeight="1">
      <c r="B24" s="60" t="s">
        <v>58</v>
      </c>
      <c r="C24" s="61" t="s">
        <v>59</v>
      </c>
      <c r="D24" s="62">
        <f>'5100'!D28</f>
        <v>60628.242458464854</v>
      </c>
      <c r="E24" s="62">
        <f>'5100'!E28</f>
        <v>81065</v>
      </c>
      <c r="F24" s="62">
        <f>'5100'!F28</f>
        <v>81065</v>
      </c>
      <c r="G24" s="62">
        <f>'5100'!G28</f>
        <v>81065</v>
      </c>
      <c r="H24" s="62">
        <f>'5100'!H28</f>
        <v>27067</v>
      </c>
      <c r="I24" s="62">
        <f>'5100'!I28</f>
        <v>20801</v>
      </c>
      <c r="J24" s="129">
        <f>'5100'!J28</f>
        <v>6266</v>
      </c>
    </row>
    <row r="25" spans="2:10" ht="13.5" customHeight="1">
      <c r="B25" s="60" t="s">
        <v>76</v>
      </c>
      <c r="C25" s="64" t="s">
        <v>61</v>
      </c>
      <c r="D25" s="62">
        <f>'5200'!D28</f>
        <v>1641</v>
      </c>
      <c r="E25" s="62">
        <f>'5200'!E28</f>
        <v>8832</v>
      </c>
      <c r="F25" s="62">
        <f>'5200'!F28</f>
        <v>8832</v>
      </c>
      <c r="G25" s="62">
        <f>'5200'!G28</f>
        <v>8832</v>
      </c>
      <c r="H25" s="62">
        <f>'5200'!H28</f>
        <v>2944</v>
      </c>
      <c r="I25" s="62">
        <f>'5200'!I28</f>
        <v>0</v>
      </c>
      <c r="J25" s="129">
        <f>'5200'!J28</f>
        <v>2944</v>
      </c>
    </row>
    <row r="26" spans="2:10" ht="13.5" customHeight="1">
      <c r="B26" s="60" t="s">
        <v>62</v>
      </c>
      <c r="C26" s="64" t="s">
        <v>63</v>
      </c>
      <c r="D26" s="62">
        <f>'6140'!D28</f>
        <v>10655.034787308092</v>
      </c>
      <c r="E26" s="62">
        <f>'6140'!E28</f>
        <v>11049</v>
      </c>
      <c r="F26" s="62">
        <f>'6140'!F28</f>
        <v>11049</v>
      </c>
      <c r="G26" s="62">
        <f>'6140'!G28</f>
        <v>11049</v>
      </c>
      <c r="H26" s="62">
        <f>'6140'!H28</f>
        <v>3873</v>
      </c>
      <c r="I26" s="62">
        <f>'6140'!I28</f>
        <v>3773</v>
      </c>
      <c r="J26" s="129">
        <f>'6140'!J28</f>
        <v>100</v>
      </c>
    </row>
    <row r="27" spans="2:10" ht="13.5" customHeight="1">
      <c r="B27" s="63" t="s">
        <v>64</v>
      </c>
      <c r="C27" s="61" t="s">
        <v>65</v>
      </c>
      <c r="D27" s="62">
        <f>'6260'!D28</f>
        <v>4261.853614626979</v>
      </c>
      <c r="E27" s="62">
        <f>'6260'!E28</f>
        <v>14105</v>
      </c>
      <c r="F27" s="62">
        <f>'6260'!F28</f>
        <v>14105</v>
      </c>
      <c r="G27" s="62">
        <f>'6260'!G28</f>
        <v>14105</v>
      </c>
      <c r="H27" s="62">
        <f>'6260'!H28</f>
        <v>4702</v>
      </c>
      <c r="I27" s="62">
        <f>'6260'!I28</f>
        <v>1092</v>
      </c>
      <c r="J27" s="129">
        <f>'6260'!J28</f>
        <v>3610</v>
      </c>
    </row>
    <row r="28" spans="2:10" ht="13.5" customHeight="1">
      <c r="B28" s="63" t="s">
        <v>66</v>
      </c>
      <c r="C28" s="61" t="s">
        <v>67</v>
      </c>
      <c r="D28" s="62">
        <f>'6330'!D28</f>
        <v>17047</v>
      </c>
      <c r="E28" s="62">
        <f>'6330'!E28</f>
        <v>32067</v>
      </c>
      <c r="F28" s="62">
        <f>'6330'!F28</f>
        <v>32067</v>
      </c>
      <c r="G28" s="62">
        <f>'6330'!G28</f>
        <v>38028</v>
      </c>
      <c r="H28" s="62">
        <f>'6330'!H28</f>
        <v>12676</v>
      </c>
      <c r="I28" s="62">
        <f>'6330'!I28</f>
        <v>12568</v>
      </c>
      <c r="J28" s="129">
        <f>'6330'!J28</f>
        <v>108</v>
      </c>
    </row>
    <row r="29" spans="2:10" ht="13.5" customHeight="1">
      <c r="B29" s="63" t="s">
        <v>84</v>
      </c>
      <c r="C29" s="130" t="s">
        <v>85</v>
      </c>
      <c r="D29" s="62">
        <f>'7220'!D28</f>
        <v>2106</v>
      </c>
      <c r="E29" s="62">
        <f>'7220'!E28</f>
        <v>8567</v>
      </c>
      <c r="F29" s="62">
        <f>'7220'!F28</f>
        <v>8567</v>
      </c>
      <c r="G29" s="62">
        <f>'7220'!G28</f>
        <v>9461</v>
      </c>
      <c r="H29" s="62">
        <f>'7220'!H28</f>
        <v>9461</v>
      </c>
      <c r="I29" s="62">
        <f>'7220'!I28</f>
        <v>7949</v>
      </c>
      <c r="J29" s="129">
        <f>'7220'!J28</f>
        <v>1512</v>
      </c>
    </row>
    <row r="30" spans="2:10" ht="13.5" customHeight="1">
      <c r="B30" s="63" t="s">
        <v>69</v>
      </c>
      <c r="C30" s="61" t="s">
        <v>68</v>
      </c>
      <c r="D30" s="62">
        <f>'8130'!D28</f>
        <v>46030</v>
      </c>
      <c r="E30" s="62">
        <f>'8130'!E28</f>
        <v>48356</v>
      </c>
      <c r="F30" s="62">
        <f>'8130'!F28</f>
        <v>48356</v>
      </c>
      <c r="G30" s="62">
        <f>'8130'!G28</f>
        <v>48802</v>
      </c>
      <c r="H30" s="62">
        <f>'8130'!H28</f>
        <v>31500</v>
      </c>
      <c r="I30" s="62">
        <f>'8130'!I28</f>
        <v>31365</v>
      </c>
      <c r="J30" s="129">
        <f>'8130'!J28</f>
        <v>135</v>
      </c>
    </row>
    <row r="31" spans="2:10" ht="13.5" customHeight="1">
      <c r="B31" s="63" t="s">
        <v>70</v>
      </c>
      <c r="C31" s="61" t="s">
        <v>77</v>
      </c>
      <c r="D31" s="62">
        <f>'8220'!D28</f>
        <v>2771</v>
      </c>
      <c r="E31" s="62">
        <f>'8220'!E28</f>
        <v>7155</v>
      </c>
      <c r="F31" s="62">
        <f>'8220'!F28</f>
        <v>7155</v>
      </c>
      <c r="G31" s="62">
        <f>'8220'!G28</f>
        <v>9996</v>
      </c>
      <c r="H31" s="62">
        <f>'8220'!H28</f>
        <v>9996</v>
      </c>
      <c r="I31" s="62">
        <f>'8220'!I28</f>
        <v>8031</v>
      </c>
      <c r="J31" s="129">
        <f>'8220'!J28</f>
        <v>1965</v>
      </c>
    </row>
    <row r="32" spans="2:10" ht="13.5" customHeight="1">
      <c r="B32" s="63" t="s">
        <v>72</v>
      </c>
      <c r="C32" s="61" t="s">
        <v>78</v>
      </c>
      <c r="D32" s="62">
        <f>'9120'!D28</f>
        <v>3900</v>
      </c>
      <c r="E32" s="62">
        <f>'9120'!E28</f>
        <v>11816</v>
      </c>
      <c r="F32" s="62">
        <f>'9120'!F28</f>
        <v>11816</v>
      </c>
      <c r="G32" s="62">
        <f>'9120'!G28</f>
        <v>18542</v>
      </c>
      <c r="H32" s="62">
        <f>'9120'!H28</f>
        <v>18542</v>
      </c>
      <c r="I32" s="62">
        <f>'9120'!I28</f>
        <v>17014</v>
      </c>
      <c r="J32" s="129">
        <f>'9120'!J28</f>
        <v>1528</v>
      </c>
    </row>
    <row r="33" spans="2:10" ht="13.5" customHeight="1">
      <c r="B33" s="128">
        <v>10140</v>
      </c>
      <c r="C33" s="61" t="s">
        <v>106</v>
      </c>
      <c r="D33" s="62">
        <f>'10140'!D28</f>
        <v>0</v>
      </c>
      <c r="E33" s="62">
        <f>'10140'!E28</f>
        <v>0</v>
      </c>
      <c r="F33" s="62">
        <f>'10140'!F28</f>
        <v>0</v>
      </c>
      <c r="G33" s="62">
        <f>'10140'!G28</f>
        <v>1500</v>
      </c>
      <c r="H33" s="62">
        <f>'10140'!H28</f>
        <v>1500</v>
      </c>
      <c r="I33" s="62">
        <f>'10140'!I28</f>
        <v>0</v>
      </c>
      <c r="J33" s="129">
        <f>'10140'!J28</f>
        <v>1500</v>
      </c>
    </row>
    <row r="34" spans="2:10" ht="13.5" customHeight="1">
      <c r="B34" s="65">
        <v>10430</v>
      </c>
      <c r="C34" s="61" t="s">
        <v>74</v>
      </c>
      <c r="D34" s="62">
        <f>'10430'!D28</f>
        <v>14256.835766489909</v>
      </c>
      <c r="E34" s="62">
        <f>'10430'!E28</f>
        <v>14417</v>
      </c>
      <c r="F34" s="62">
        <f>'10430'!F28</f>
        <v>14417</v>
      </c>
      <c r="G34" s="62">
        <f>'10430'!G28</f>
        <v>15917</v>
      </c>
      <c r="H34" s="62">
        <f>'10430'!H28</f>
        <v>6306</v>
      </c>
      <c r="I34" s="62">
        <f>'10430'!I28</f>
        <v>3521</v>
      </c>
      <c r="J34" s="129">
        <f>'10430'!J28</f>
        <v>2785</v>
      </c>
    </row>
    <row r="35" spans="2:10" ht="13.5" customHeight="1">
      <c r="B35" s="66">
        <v>10661</v>
      </c>
      <c r="C35" s="61" t="s">
        <v>88</v>
      </c>
      <c r="D35" s="67">
        <f>'10661'!D28</f>
        <v>3304.8050780498693</v>
      </c>
      <c r="E35" s="67">
        <f>'10661'!E28</f>
        <v>4204</v>
      </c>
      <c r="F35" s="67">
        <f>'10661'!F28</f>
        <v>4204</v>
      </c>
      <c r="G35" s="67">
        <f>'10661'!G28</f>
        <v>4504</v>
      </c>
      <c r="H35" s="67">
        <f>'10661'!H28</f>
        <v>1534</v>
      </c>
      <c r="I35" s="67">
        <f>'10661'!I28</f>
        <v>1115</v>
      </c>
      <c r="J35" s="131">
        <f>'10661'!J28</f>
        <v>419</v>
      </c>
    </row>
    <row r="36" spans="2:10" s="69" customFormat="1" ht="13.5" customHeight="1" thickBot="1">
      <c r="B36" s="154" t="s">
        <v>26</v>
      </c>
      <c r="C36" s="155"/>
      <c r="D36" s="68">
        <f>SUM(D11:D35)</f>
        <v>426007.9862271272</v>
      </c>
      <c r="E36" s="68">
        <f aca="true" t="shared" si="0" ref="E36:J36">SUM(E11:E35)</f>
        <v>556868</v>
      </c>
      <c r="F36" s="68">
        <f t="shared" si="0"/>
        <v>556868</v>
      </c>
      <c r="G36" s="68">
        <f t="shared" si="0"/>
        <v>642043</v>
      </c>
      <c r="H36" s="68">
        <f t="shared" si="0"/>
        <v>303403</v>
      </c>
      <c r="I36" s="68">
        <f t="shared" si="0"/>
        <v>236432</v>
      </c>
      <c r="J36" s="132">
        <f t="shared" si="0"/>
        <v>66971</v>
      </c>
    </row>
    <row r="38" spans="3:7" ht="12.75">
      <c r="C38" s="133" t="s">
        <v>80</v>
      </c>
      <c r="D38" s="133"/>
      <c r="E38" s="134"/>
      <c r="F38" s="133" t="s">
        <v>81</v>
      </c>
      <c r="G38" s="134"/>
    </row>
    <row r="39" spans="2:7" s="70" customFormat="1" ht="15">
      <c r="B39" s="136"/>
      <c r="C39" s="136" t="s">
        <v>41</v>
      </c>
      <c r="D39" s="136"/>
      <c r="E39" s="136"/>
      <c r="F39" s="136" t="s">
        <v>42</v>
      </c>
      <c r="G39" s="135"/>
    </row>
    <row r="40" spans="2:7" ht="14.25">
      <c r="B40" s="137"/>
      <c r="C40" s="137"/>
      <c r="D40" s="137"/>
      <c r="E40" s="137"/>
      <c r="F40" s="137"/>
      <c r="G40" s="134"/>
    </row>
    <row r="42" spans="4:11" ht="12">
      <c r="D42" s="71"/>
      <c r="E42" s="71"/>
      <c r="F42" s="71"/>
      <c r="G42" s="71"/>
      <c r="H42" s="71"/>
      <c r="I42" s="71"/>
      <c r="J42" s="71"/>
      <c r="K42" s="71"/>
    </row>
    <row r="43" spans="4:12" ht="12">
      <c r="D43" s="71"/>
      <c r="E43" s="71"/>
      <c r="F43" s="71"/>
      <c r="G43" s="71"/>
      <c r="H43" s="71"/>
      <c r="I43" s="71"/>
      <c r="J43" s="71"/>
      <c r="K43" s="71"/>
      <c r="L43" s="71"/>
    </row>
    <row r="44" spans="4:11" ht="12">
      <c r="D44" s="71"/>
      <c r="E44" s="71"/>
      <c r="F44" s="71"/>
      <c r="G44" s="71"/>
      <c r="H44" s="71"/>
      <c r="I44" s="71"/>
      <c r="J44" s="71"/>
      <c r="K44" s="71"/>
    </row>
    <row r="45" spans="4:12" ht="12">
      <c r="D45" s="71"/>
      <c r="E45" s="71"/>
      <c r="F45" s="71"/>
      <c r="G45" s="71"/>
      <c r="H45" s="71"/>
      <c r="I45" s="71"/>
      <c r="J45" s="71"/>
      <c r="K45" s="71"/>
      <c r="L45" s="71"/>
    </row>
  </sheetData>
  <sheetProtection/>
  <mergeCells count="6">
    <mergeCell ref="B36:C36"/>
    <mergeCell ref="B3:J3"/>
    <mergeCell ref="B8:B10"/>
    <mergeCell ref="C8:C10"/>
    <mergeCell ref="J9:J10"/>
    <mergeCell ref="B2:J2"/>
  </mergeCells>
  <hyperlinks>
    <hyperlink ref="B11" location="'1110'!R1C1" display="01110"/>
    <hyperlink ref="B12" location="'1120'!R1C1" display="01120"/>
    <hyperlink ref="B13" location="'1710'!R1C1" display="01170"/>
    <hyperlink ref="B14" location="'3140'!R1C1" display="03140"/>
    <hyperlink ref="B15" location="'3280'!R1C1" display="03280"/>
    <hyperlink ref="B17" location="'4130'!R1C1" display="04130"/>
    <hyperlink ref="B18" location="'4160'!R1C1" display="04160"/>
    <hyperlink ref="B19" location="'4240'!R1C1" display="04240"/>
    <hyperlink ref="B20" location="'4520'!R1C1" display="04520"/>
    <hyperlink ref="B21" location="'4570'!R1C1" display="04570"/>
    <hyperlink ref="B23" location="'4760'!R1C1" display="04760"/>
    <hyperlink ref="B24" location="'5100'!R1C1" display="05100"/>
    <hyperlink ref="B25" location="'5200'!R1C1" display="05200"/>
    <hyperlink ref="B26" location="'6140'!R1C1" display="06140"/>
    <hyperlink ref="B27" location="'6260'!R1C1" display="06260"/>
    <hyperlink ref="B28" location="'6330'!R1C1" display="06330"/>
    <hyperlink ref="B30" location="'8130'!R1C1" display="08130"/>
    <hyperlink ref="B31" location="'8220'!R1C1" display="08220"/>
    <hyperlink ref="B32" location="'9120'!R1C1" display="09120"/>
    <hyperlink ref="B34" location="'10430'!R1C1" display="'10430'!R1C1"/>
    <hyperlink ref="B22" location="'4740'!R1C1" display="04740"/>
    <hyperlink ref="B29" location="'7220'!R1C1" display="07220"/>
    <hyperlink ref="B16" location="'3600'!R1C1" display="03600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L32"/>
  <sheetViews>
    <sheetView zoomScalePageLayoutView="0" workbookViewId="0" topLeftCell="A16">
      <selection activeCell="I31" sqref="I31"/>
    </sheetView>
  </sheetViews>
  <sheetFormatPr defaultColWidth="9.140625" defaultRowHeight="15"/>
  <cols>
    <col min="1" max="1" width="4.00390625" style="1" customWidth="1"/>
    <col min="2" max="2" width="15.7109375" style="1" customWidth="1"/>
    <col min="3" max="3" width="28.8515625" style="1" customWidth="1"/>
    <col min="4" max="10" width="8.00390625" style="1" customWidth="1"/>
    <col min="11" max="16384" width="9.140625" style="1" customWidth="1"/>
  </cols>
  <sheetData>
    <row r="2" ht="15">
      <c r="A2"/>
    </row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pans="2:11" ht="15.75" thickBot="1">
      <c r="B4" s="90"/>
      <c r="C4" s="91"/>
      <c r="D4" s="91"/>
      <c r="E4" s="90"/>
      <c r="F4" s="90"/>
      <c r="G4" s="92"/>
      <c r="H4" s="92"/>
      <c r="I4" s="93"/>
      <c r="J4" s="121" t="s">
        <v>89</v>
      </c>
      <c r="K4" s="95"/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23.25">
      <c r="B6" s="102" t="s">
        <v>0</v>
      </c>
      <c r="C6" s="27" t="s">
        <v>39</v>
      </c>
      <c r="D6" s="91"/>
      <c r="E6" s="91"/>
      <c r="F6" s="91"/>
      <c r="G6" s="91"/>
      <c r="H6" s="4"/>
      <c r="I6" s="116"/>
      <c r="J6" s="117"/>
      <c r="K6" s="95"/>
    </row>
    <row r="7" spans="2:11" ht="15">
      <c r="B7" s="102" t="s">
        <v>1</v>
      </c>
      <c r="C7" s="5" t="s">
        <v>40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38" t="s">
        <v>2</v>
      </c>
      <c r="C8" s="141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39"/>
      <c r="C9" s="142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40"/>
      <c r="C10" s="143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2" ht="15">
      <c r="B11" s="6">
        <v>600</v>
      </c>
      <c r="C11" s="7" t="s">
        <v>11</v>
      </c>
      <c r="D11" s="43"/>
      <c r="E11" s="30"/>
      <c r="F11" s="30"/>
      <c r="G11" s="30"/>
      <c r="H11" s="30"/>
      <c r="I11" s="30"/>
      <c r="J11" s="31">
        <f>H11-I11</f>
        <v>0</v>
      </c>
      <c r="L11" s="87">
        <v>0.9080257762155829</v>
      </c>
    </row>
    <row r="12" spans="2:12" ht="15">
      <c r="B12" s="6">
        <v>601</v>
      </c>
      <c r="C12" s="7" t="s">
        <v>12</v>
      </c>
      <c r="D12" s="43"/>
      <c r="E12" s="30"/>
      <c r="F12" s="30"/>
      <c r="G12" s="30"/>
      <c r="H12" s="30"/>
      <c r="I12" s="30"/>
      <c r="J12" s="31">
        <f aca="true" t="shared" si="0" ref="J12:J28">H12-I12</f>
        <v>0</v>
      </c>
      <c r="L12" s="87">
        <v>0.9120212530440558</v>
      </c>
    </row>
    <row r="13" spans="2:12" ht="15">
      <c r="B13" s="6">
        <v>602</v>
      </c>
      <c r="C13" s="7" t="s">
        <v>13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0.8133149695029245</v>
      </c>
    </row>
    <row r="14" spans="2:12" ht="15">
      <c r="B14" s="6">
        <v>603</v>
      </c>
      <c r="C14" s="7" t="s">
        <v>14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0.8527424627678896</v>
      </c>
    </row>
    <row r="15" spans="2:12" ht="15">
      <c r="B15" s="6">
        <v>604</v>
      </c>
      <c r="C15" s="7" t="s">
        <v>15</v>
      </c>
      <c r="D15" s="43"/>
      <c r="E15" s="30"/>
      <c r="F15" s="30"/>
      <c r="G15" s="30"/>
      <c r="H15" s="30"/>
      <c r="I15" s="30"/>
      <c r="J15" s="31">
        <f t="shared" si="0"/>
        <v>0</v>
      </c>
      <c r="L15" s="87">
        <v>0.7924</v>
      </c>
    </row>
    <row r="16" spans="2:12" ht="15">
      <c r="B16" s="6">
        <v>605</v>
      </c>
      <c r="C16" s="7" t="s">
        <v>16</v>
      </c>
      <c r="D16" s="43"/>
      <c r="E16" s="30"/>
      <c r="F16" s="30"/>
      <c r="G16" s="30"/>
      <c r="H16" s="30"/>
      <c r="I16" s="30"/>
      <c r="J16" s="31">
        <f t="shared" si="0"/>
        <v>0</v>
      </c>
      <c r="L16" s="87"/>
    </row>
    <row r="17" spans="2:12" ht="15">
      <c r="B17" s="6">
        <v>606</v>
      </c>
      <c r="C17" s="7" t="s">
        <v>17</v>
      </c>
      <c r="D17" s="43"/>
      <c r="E17" s="30"/>
      <c r="F17" s="30"/>
      <c r="G17" s="30"/>
      <c r="H17" s="30"/>
      <c r="I17" s="30"/>
      <c r="J17" s="31">
        <f t="shared" si="0"/>
        <v>0</v>
      </c>
      <c r="L17" s="87">
        <v>0.16198526001133845</v>
      </c>
    </row>
    <row r="18" spans="2:12" ht="15">
      <c r="B18" s="9" t="s">
        <v>18</v>
      </c>
      <c r="C18" s="10" t="s">
        <v>19</v>
      </c>
      <c r="D18" s="32">
        <f aca="true" t="shared" si="1" ref="D18:I18">SUM(D11:D17)</f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3">
        <f>SUM(J11:J17)</f>
        <v>0</v>
      </c>
      <c r="L18" s="87">
        <v>0.8248644050431699</v>
      </c>
    </row>
    <row r="19" spans="2:12" ht="15">
      <c r="B19" s="6">
        <v>230</v>
      </c>
      <c r="C19" s="7" t="s">
        <v>20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0.5441336230309615</v>
      </c>
    </row>
    <row r="20" spans="2:12" ht="15">
      <c r="B20" s="6">
        <v>231</v>
      </c>
      <c r="C20" s="7" t="s">
        <v>21</v>
      </c>
      <c r="D20" s="43">
        <v>7462</v>
      </c>
      <c r="E20" s="30">
        <v>8413</v>
      </c>
      <c r="F20" s="30">
        <v>8413</v>
      </c>
      <c r="G20" s="30">
        <v>8413</v>
      </c>
      <c r="H20" s="30">
        <v>2804</v>
      </c>
      <c r="I20" s="30">
        <v>0</v>
      </c>
      <c r="J20" s="31">
        <f t="shared" si="0"/>
        <v>2804</v>
      </c>
      <c r="L20" s="87">
        <v>0.502744686399361</v>
      </c>
    </row>
    <row r="21" spans="2:12" ht="15">
      <c r="B21" s="6">
        <v>232</v>
      </c>
      <c r="C21" s="7" t="s">
        <v>22</v>
      </c>
      <c r="D21" s="43"/>
      <c r="E21" s="30"/>
      <c r="F21" s="30"/>
      <c r="G21" s="30"/>
      <c r="H21" s="30"/>
      <c r="I21" s="30"/>
      <c r="J21" s="31">
        <f t="shared" si="0"/>
        <v>0</v>
      </c>
      <c r="L21" s="87"/>
    </row>
    <row r="22" spans="2:12" ht="22.5">
      <c r="B22" s="12" t="s">
        <v>23</v>
      </c>
      <c r="C22" s="13" t="s">
        <v>24</v>
      </c>
      <c r="D22" s="34">
        <f aca="true" t="shared" si="2" ref="D22:J22">SUM(D19:D21)</f>
        <v>7462</v>
      </c>
      <c r="E22" s="34">
        <f t="shared" si="2"/>
        <v>8413</v>
      </c>
      <c r="F22" s="34">
        <f t="shared" si="2"/>
        <v>8413</v>
      </c>
      <c r="G22" s="34">
        <f t="shared" si="2"/>
        <v>8413</v>
      </c>
      <c r="H22" s="34">
        <f t="shared" si="2"/>
        <v>2804</v>
      </c>
      <c r="I22" s="34">
        <f t="shared" si="2"/>
        <v>0</v>
      </c>
      <c r="J22" s="35">
        <f t="shared" si="2"/>
        <v>2804</v>
      </c>
      <c r="L22" s="87">
        <v>0.5046635418994765</v>
      </c>
    </row>
    <row r="23" spans="2:12" ht="15">
      <c r="B23" s="6">
        <v>230</v>
      </c>
      <c r="C23" s="7" t="s">
        <v>20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231</v>
      </c>
      <c r="C24" s="7" t="s">
        <v>21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15">
      <c r="B25" s="6">
        <v>232</v>
      </c>
      <c r="C25" s="7" t="s">
        <v>22</v>
      </c>
      <c r="D25" s="43"/>
      <c r="E25" s="34"/>
      <c r="F25" s="34"/>
      <c r="G25" s="34"/>
      <c r="H25" s="34"/>
      <c r="I25" s="34"/>
      <c r="J25" s="31">
        <f t="shared" si="0"/>
        <v>0</v>
      </c>
      <c r="L25" s="87"/>
    </row>
    <row r="26" spans="2:12" ht="22.5">
      <c r="B26" s="12" t="s">
        <v>23</v>
      </c>
      <c r="C26" s="13" t="s">
        <v>25</v>
      </c>
      <c r="D26" s="34">
        <f aca="true" t="shared" si="3" ref="D26:J26">SUM(D23:D25)</f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>SUM(H23:H25)</f>
        <v>0</v>
      </c>
      <c r="I26" s="34">
        <f t="shared" si="3"/>
        <v>0</v>
      </c>
      <c r="J26" s="35">
        <f t="shared" si="3"/>
        <v>0</v>
      </c>
      <c r="L26" s="87"/>
    </row>
    <row r="27" spans="2:12" ht="15">
      <c r="B27" s="9" t="s">
        <v>26</v>
      </c>
      <c r="C27" s="15" t="s">
        <v>27</v>
      </c>
      <c r="D27" s="36">
        <f aca="true" t="shared" si="4" ref="D27:J27">D22+D26</f>
        <v>7462</v>
      </c>
      <c r="E27" s="36">
        <f t="shared" si="4"/>
        <v>8413</v>
      </c>
      <c r="F27" s="36">
        <f t="shared" si="4"/>
        <v>8413</v>
      </c>
      <c r="G27" s="36">
        <f t="shared" si="4"/>
        <v>8413</v>
      </c>
      <c r="H27" s="36">
        <f>H22+H26</f>
        <v>2804</v>
      </c>
      <c r="I27" s="36">
        <f t="shared" si="4"/>
        <v>0</v>
      </c>
      <c r="J27" s="37">
        <f t="shared" si="4"/>
        <v>2804</v>
      </c>
      <c r="L27" s="87">
        <v>0.5046635418994765</v>
      </c>
    </row>
    <row r="28" spans="2:12" ht="15">
      <c r="B28" s="25" t="s">
        <v>29</v>
      </c>
      <c r="C28" s="54"/>
      <c r="D28" s="38"/>
      <c r="E28" s="39"/>
      <c r="F28" s="39"/>
      <c r="G28" s="39"/>
      <c r="H28" s="39"/>
      <c r="I28" s="39"/>
      <c r="J28" s="31">
        <f t="shared" si="0"/>
        <v>0</v>
      </c>
      <c r="L28" s="87"/>
    </row>
    <row r="29" spans="2:12" ht="15.75" thickBot="1">
      <c r="B29" s="26" t="s">
        <v>28</v>
      </c>
      <c r="C29" s="55"/>
      <c r="D29" s="41">
        <f aca="true" t="shared" si="5" ref="D29:J29">D18+D27</f>
        <v>7462</v>
      </c>
      <c r="E29" s="41">
        <f t="shared" si="5"/>
        <v>8413</v>
      </c>
      <c r="F29" s="41">
        <f t="shared" si="5"/>
        <v>8413</v>
      </c>
      <c r="G29" s="41">
        <f>G18+G27</f>
        <v>8413</v>
      </c>
      <c r="H29" s="41">
        <f>H18+H27</f>
        <v>2804</v>
      </c>
      <c r="I29" s="41">
        <f t="shared" si="5"/>
        <v>0</v>
      </c>
      <c r="J29" s="42">
        <f t="shared" si="5"/>
        <v>2804</v>
      </c>
      <c r="L29" s="87">
        <v>0.6658705546941429</v>
      </c>
    </row>
    <row r="31" spans="3:5" ht="15">
      <c r="C31" s="1" t="s">
        <v>80</v>
      </c>
      <c r="E31" s="1" t="s">
        <v>81</v>
      </c>
    </row>
    <row r="32" spans="3:5" ht="15">
      <c r="C32" s="1" t="s">
        <v>41</v>
      </c>
      <c r="E32" s="1" t="s">
        <v>42</v>
      </c>
    </row>
  </sheetData>
  <sheetProtection/>
  <mergeCells count="4">
    <mergeCell ref="B8:B10"/>
    <mergeCell ref="C8:C10"/>
    <mergeCell ref="J9:J10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3:M33"/>
  <sheetViews>
    <sheetView zoomScalePageLayoutView="0" workbookViewId="0" topLeftCell="A7">
      <selection activeCell="M27" sqref="M27"/>
    </sheetView>
  </sheetViews>
  <sheetFormatPr defaultColWidth="9.140625" defaultRowHeight="15"/>
  <cols>
    <col min="1" max="1" width="4.00390625" style="1" customWidth="1"/>
    <col min="2" max="2" width="12.8515625" style="1" customWidth="1"/>
    <col min="3" max="3" width="22.00390625" style="1" customWidth="1"/>
    <col min="4" max="4" width="8.57421875" style="1" customWidth="1"/>
    <col min="5" max="5" width="8.7109375" style="1" customWidth="1"/>
    <col min="6" max="6" width="8.421875" style="1" customWidth="1"/>
    <col min="7" max="8" width="8.28125" style="1" customWidth="1"/>
    <col min="9" max="9" width="7.421875" style="1" customWidth="1"/>
    <col min="10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3" ht="12.75" customHeight="1">
      <c r="B3" s="29"/>
    </row>
    <row r="4" spans="2:10" s="89" customFormat="1" ht="15.75">
      <c r="B4" s="150" t="s">
        <v>103</v>
      </c>
      <c r="C4" s="150"/>
      <c r="D4" s="150"/>
      <c r="E4" s="150"/>
      <c r="F4" s="150"/>
      <c r="G4" s="150"/>
      <c r="H4" s="150"/>
      <c r="I4" s="150"/>
      <c r="J4" s="150"/>
    </row>
    <row r="5" spans="2:11" ht="15.75" thickBot="1">
      <c r="B5" s="90"/>
      <c r="C5" s="91"/>
      <c r="D5" s="91"/>
      <c r="E5" s="90"/>
      <c r="F5" s="90"/>
      <c r="G5" s="92"/>
      <c r="H5" s="92"/>
      <c r="I5" s="93"/>
      <c r="J5" s="94" t="s">
        <v>89</v>
      </c>
      <c r="K5" s="95"/>
    </row>
    <row r="6" spans="2:11" s="101" customFormat="1" ht="15">
      <c r="B6" s="96"/>
      <c r="C6" s="97"/>
      <c r="D6" s="97"/>
      <c r="E6" s="98"/>
      <c r="F6" s="98"/>
      <c r="G6" s="99"/>
      <c r="H6" s="99"/>
      <c r="I6" s="99"/>
      <c r="J6" s="115"/>
      <c r="K6" s="100"/>
    </row>
    <row r="7" spans="2:11" ht="15">
      <c r="B7" s="102" t="s">
        <v>0</v>
      </c>
      <c r="C7" s="3" t="s">
        <v>44</v>
      </c>
      <c r="D7" s="91"/>
      <c r="E7" s="91"/>
      <c r="F7" s="91"/>
      <c r="G7" s="91"/>
      <c r="H7" s="4"/>
      <c r="I7" s="116"/>
      <c r="J7" s="117"/>
      <c r="K7" s="95"/>
    </row>
    <row r="8" spans="2:11" ht="15">
      <c r="B8" s="102" t="s">
        <v>1</v>
      </c>
      <c r="C8" s="5" t="s">
        <v>43</v>
      </c>
      <c r="D8" s="104"/>
      <c r="E8" s="104"/>
      <c r="F8" s="104"/>
      <c r="G8" s="104"/>
      <c r="H8" s="4"/>
      <c r="I8" s="116"/>
      <c r="J8" s="117"/>
      <c r="K8" s="95"/>
    </row>
    <row r="9" spans="2:11" s="107" customFormat="1" ht="15">
      <c r="B9" s="138" t="s">
        <v>2</v>
      </c>
      <c r="C9" s="141" t="s">
        <v>3</v>
      </c>
      <c r="D9" s="105" t="s">
        <v>4</v>
      </c>
      <c r="E9" s="105" t="s">
        <v>5</v>
      </c>
      <c r="F9" s="105" t="s">
        <v>6</v>
      </c>
      <c r="G9" s="105" t="s">
        <v>7</v>
      </c>
      <c r="H9" s="111" t="s">
        <v>8</v>
      </c>
      <c r="I9" s="111" t="s">
        <v>9</v>
      </c>
      <c r="J9" s="118" t="s">
        <v>90</v>
      </c>
      <c r="K9" s="106"/>
    </row>
    <row r="10" spans="2:11" s="110" customFormat="1" ht="22.5">
      <c r="B10" s="139"/>
      <c r="C10" s="142"/>
      <c r="D10" s="108" t="s">
        <v>10</v>
      </c>
      <c r="E10" s="108" t="s">
        <v>91</v>
      </c>
      <c r="F10" s="113" t="s">
        <v>92</v>
      </c>
      <c r="G10" s="113" t="s">
        <v>92</v>
      </c>
      <c r="H10" s="113" t="s">
        <v>98</v>
      </c>
      <c r="I10" s="108" t="s">
        <v>10</v>
      </c>
      <c r="J10" s="144" t="s">
        <v>93</v>
      </c>
      <c r="K10" s="109"/>
    </row>
    <row r="11" spans="2:11" s="110" customFormat="1" ht="45">
      <c r="B11" s="140"/>
      <c r="C11" s="143"/>
      <c r="D11" s="112" t="s">
        <v>94</v>
      </c>
      <c r="E11" s="112" t="s">
        <v>95</v>
      </c>
      <c r="F11" s="112" t="s">
        <v>96</v>
      </c>
      <c r="G11" s="112" t="s">
        <v>97</v>
      </c>
      <c r="H11" s="112" t="s">
        <v>99</v>
      </c>
      <c r="I11" s="112" t="s">
        <v>100</v>
      </c>
      <c r="J11" s="145"/>
      <c r="K11" s="109"/>
    </row>
    <row r="12" spans="2:13" ht="15">
      <c r="B12" s="6">
        <v>600</v>
      </c>
      <c r="C12" s="72" t="s">
        <v>11</v>
      </c>
      <c r="D12" s="73">
        <v>6370.70884592853</v>
      </c>
      <c r="E12" s="8">
        <v>6605</v>
      </c>
      <c r="F12" s="8">
        <v>6605</v>
      </c>
      <c r="G12" s="8">
        <v>8130</v>
      </c>
      <c r="H12" s="8">
        <v>2710</v>
      </c>
      <c r="I12" s="8">
        <v>2166</v>
      </c>
      <c r="J12" s="31">
        <f>H12-I12</f>
        <v>544</v>
      </c>
      <c r="L12" s="87">
        <v>0.9080257762155829</v>
      </c>
      <c r="M12" s="88">
        <f>F12*L12</f>
        <v>5997.510251903925</v>
      </c>
    </row>
    <row r="13" spans="2:13" ht="15">
      <c r="B13" s="6">
        <v>601</v>
      </c>
      <c r="C13" s="72" t="s">
        <v>12</v>
      </c>
      <c r="D13" s="73">
        <v>1052.4725260128405</v>
      </c>
      <c r="E13" s="8">
        <v>1092</v>
      </c>
      <c r="F13" s="8">
        <v>1092</v>
      </c>
      <c r="G13" s="8">
        <v>1347</v>
      </c>
      <c r="H13" s="8">
        <v>449</v>
      </c>
      <c r="I13" s="8">
        <v>364</v>
      </c>
      <c r="J13" s="31">
        <f aca="true" t="shared" si="0" ref="J13:J29">H13-I13</f>
        <v>85</v>
      </c>
      <c r="L13" s="87">
        <v>0.9120212530440558</v>
      </c>
      <c r="M13" s="88">
        <f>F13*L13</f>
        <v>995.927208324109</v>
      </c>
    </row>
    <row r="14" spans="2:13" ht="15">
      <c r="B14" s="6">
        <v>602</v>
      </c>
      <c r="C14" s="72" t="s">
        <v>13</v>
      </c>
      <c r="D14" s="73">
        <v>609.9862271271934</v>
      </c>
      <c r="E14" s="30">
        <v>750</v>
      </c>
      <c r="F14" s="30">
        <v>750</v>
      </c>
      <c r="G14" s="30">
        <v>750</v>
      </c>
      <c r="H14" s="30">
        <v>250</v>
      </c>
      <c r="I14" s="8">
        <v>48</v>
      </c>
      <c r="J14" s="31">
        <f t="shared" si="0"/>
        <v>202</v>
      </c>
      <c r="L14" s="87">
        <v>0.8133149695029245</v>
      </c>
      <c r="M14" s="88">
        <f>F14*L14</f>
        <v>609.9862271271934</v>
      </c>
    </row>
    <row r="15" spans="2:13" ht="15">
      <c r="B15" s="6">
        <v>603</v>
      </c>
      <c r="C15" s="72" t="s">
        <v>14</v>
      </c>
      <c r="D15" s="72"/>
      <c r="E15" s="8"/>
      <c r="F15" s="8"/>
      <c r="G15" s="8"/>
      <c r="H15" s="8"/>
      <c r="I15" s="8"/>
      <c r="J15" s="31">
        <f t="shared" si="0"/>
        <v>0</v>
      </c>
      <c r="L15" s="87">
        <v>0.8527424627678896</v>
      </c>
      <c r="M15" s="88">
        <f>F15*L15</f>
        <v>0</v>
      </c>
    </row>
    <row r="16" spans="2:12" ht="15">
      <c r="B16" s="6">
        <v>604</v>
      </c>
      <c r="C16" s="72" t="s">
        <v>15</v>
      </c>
      <c r="D16" s="72"/>
      <c r="E16" s="8"/>
      <c r="F16" s="8"/>
      <c r="G16" s="8"/>
      <c r="H16" s="8"/>
      <c r="I16" s="8"/>
      <c r="J16" s="31">
        <f t="shared" si="0"/>
        <v>0</v>
      </c>
      <c r="L16" s="87">
        <v>0.7924</v>
      </c>
    </row>
    <row r="17" spans="2:12" ht="15">
      <c r="B17" s="6">
        <v>605</v>
      </c>
      <c r="C17" s="72" t="s">
        <v>16</v>
      </c>
      <c r="D17" s="72"/>
      <c r="E17" s="8"/>
      <c r="F17" s="8"/>
      <c r="G17" s="8"/>
      <c r="H17" s="8"/>
      <c r="I17" s="8"/>
      <c r="J17" s="31">
        <f t="shared" si="0"/>
        <v>0</v>
      </c>
      <c r="L17" s="87"/>
    </row>
    <row r="18" spans="2:12" ht="15">
      <c r="B18" s="6">
        <v>606</v>
      </c>
      <c r="C18" s="72" t="s">
        <v>17</v>
      </c>
      <c r="D18" s="72"/>
      <c r="E18" s="8"/>
      <c r="F18" s="8"/>
      <c r="G18" s="8"/>
      <c r="H18" s="8"/>
      <c r="I18" s="8"/>
      <c r="J18" s="31">
        <f t="shared" si="0"/>
        <v>0</v>
      </c>
      <c r="L18" s="87">
        <v>0.16198526001133845</v>
      </c>
    </row>
    <row r="19" spans="2:12" ht="15">
      <c r="B19" s="9" t="s">
        <v>18</v>
      </c>
      <c r="C19" s="74" t="s">
        <v>19</v>
      </c>
      <c r="D19" s="11">
        <f aca="true" t="shared" si="1" ref="D19:J19">SUM(D12:D18)</f>
        <v>8033.1675990685635</v>
      </c>
      <c r="E19" s="11">
        <f t="shared" si="1"/>
        <v>8447</v>
      </c>
      <c r="F19" s="11">
        <f t="shared" si="1"/>
        <v>8447</v>
      </c>
      <c r="G19" s="11">
        <f t="shared" si="1"/>
        <v>10227</v>
      </c>
      <c r="H19" s="11">
        <f t="shared" si="1"/>
        <v>3409</v>
      </c>
      <c r="I19" s="11">
        <f t="shared" si="1"/>
        <v>2578</v>
      </c>
      <c r="J19" s="33">
        <f t="shared" si="1"/>
        <v>831</v>
      </c>
      <c r="L19" s="87">
        <v>0.8248644050431699</v>
      </c>
    </row>
    <row r="20" spans="2:12" ht="15">
      <c r="B20" s="6">
        <v>230</v>
      </c>
      <c r="C20" s="72" t="s">
        <v>20</v>
      </c>
      <c r="D20" s="72"/>
      <c r="E20" s="8"/>
      <c r="F20" s="8"/>
      <c r="G20" s="8"/>
      <c r="H20" s="8"/>
      <c r="I20" s="8"/>
      <c r="J20" s="31">
        <f t="shared" si="0"/>
        <v>0</v>
      </c>
      <c r="L20" s="87">
        <v>0.5441336230309615</v>
      </c>
    </row>
    <row r="21" spans="2:12" ht="15">
      <c r="B21" s="6">
        <v>231</v>
      </c>
      <c r="C21" s="72" t="s">
        <v>21</v>
      </c>
      <c r="D21" s="72"/>
      <c r="E21" s="8">
        <v>700</v>
      </c>
      <c r="F21" s="8">
        <v>700</v>
      </c>
      <c r="G21" s="8">
        <v>700</v>
      </c>
      <c r="H21" s="8">
        <v>700</v>
      </c>
      <c r="I21" s="8">
        <v>684</v>
      </c>
      <c r="J21" s="31">
        <f t="shared" si="0"/>
        <v>16</v>
      </c>
      <c r="L21" s="87">
        <v>0.502744686399361</v>
      </c>
    </row>
    <row r="22" spans="2:12" ht="15">
      <c r="B22" s="6">
        <v>232</v>
      </c>
      <c r="C22" s="72" t="s">
        <v>22</v>
      </c>
      <c r="D22" s="72"/>
      <c r="E22" s="8"/>
      <c r="F22" s="8"/>
      <c r="G22" s="8"/>
      <c r="H22" s="8"/>
      <c r="I22" s="8"/>
      <c r="J22" s="31">
        <f t="shared" si="0"/>
        <v>0</v>
      </c>
      <c r="L22" s="87"/>
    </row>
    <row r="23" spans="2:12" ht="22.5">
      <c r="B23" s="12" t="s">
        <v>23</v>
      </c>
      <c r="C23" s="76" t="s">
        <v>24</v>
      </c>
      <c r="D23" s="14">
        <f aca="true" t="shared" si="2" ref="D23:J23">SUM(D20:D22)</f>
        <v>0</v>
      </c>
      <c r="E23" s="14">
        <f t="shared" si="2"/>
        <v>700</v>
      </c>
      <c r="F23" s="14">
        <f t="shared" si="2"/>
        <v>700</v>
      </c>
      <c r="G23" s="14">
        <f t="shared" si="2"/>
        <v>700</v>
      </c>
      <c r="H23" s="14">
        <f t="shared" si="2"/>
        <v>700</v>
      </c>
      <c r="I23" s="14">
        <f t="shared" si="2"/>
        <v>684</v>
      </c>
      <c r="J23" s="35">
        <f t="shared" si="2"/>
        <v>16</v>
      </c>
      <c r="L23" s="87">
        <v>0.5046635418994765</v>
      </c>
    </row>
    <row r="24" spans="2:12" ht="15">
      <c r="B24" s="6">
        <v>230</v>
      </c>
      <c r="C24" s="72" t="s">
        <v>20</v>
      </c>
      <c r="D24" s="72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15">
      <c r="B25" s="6">
        <v>231</v>
      </c>
      <c r="C25" s="72" t="s">
        <v>21</v>
      </c>
      <c r="D25" s="72"/>
      <c r="E25" s="14"/>
      <c r="F25" s="14"/>
      <c r="G25" s="14"/>
      <c r="H25" s="14"/>
      <c r="I25" s="14"/>
      <c r="J25" s="31">
        <f t="shared" si="0"/>
        <v>0</v>
      </c>
      <c r="L25" s="87"/>
    </row>
    <row r="26" spans="2:12" ht="15">
      <c r="B26" s="6">
        <v>232</v>
      </c>
      <c r="C26" s="72" t="s">
        <v>22</v>
      </c>
      <c r="D26" s="72"/>
      <c r="E26" s="14"/>
      <c r="F26" s="14"/>
      <c r="G26" s="14"/>
      <c r="H26" s="14"/>
      <c r="I26" s="14"/>
      <c r="J26" s="31">
        <f t="shared" si="0"/>
        <v>0</v>
      </c>
      <c r="L26" s="87"/>
    </row>
    <row r="27" spans="2:12" ht="22.5">
      <c r="B27" s="12" t="s">
        <v>23</v>
      </c>
      <c r="C27" s="76" t="s">
        <v>25</v>
      </c>
      <c r="D27" s="14">
        <f aca="true" t="shared" si="3" ref="D27:J27">SUM(D24:D26)</f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>SUM(H24:H26)</f>
        <v>0</v>
      </c>
      <c r="I27" s="14">
        <f t="shared" si="3"/>
        <v>0</v>
      </c>
      <c r="J27" s="35">
        <f t="shared" si="3"/>
        <v>0</v>
      </c>
      <c r="L27" s="87"/>
    </row>
    <row r="28" spans="2:12" ht="15">
      <c r="B28" s="9" t="s">
        <v>26</v>
      </c>
      <c r="C28" s="77" t="s">
        <v>27</v>
      </c>
      <c r="D28" s="16">
        <f aca="true" t="shared" si="4" ref="D28:J28">D23+D27</f>
        <v>0</v>
      </c>
      <c r="E28" s="16">
        <f t="shared" si="4"/>
        <v>700</v>
      </c>
      <c r="F28" s="16">
        <f t="shared" si="4"/>
        <v>700</v>
      </c>
      <c r="G28" s="16">
        <f t="shared" si="4"/>
        <v>700</v>
      </c>
      <c r="H28" s="16">
        <f>H23+H27</f>
        <v>700</v>
      </c>
      <c r="I28" s="16">
        <f t="shared" si="4"/>
        <v>684</v>
      </c>
      <c r="J28" s="37">
        <f t="shared" si="4"/>
        <v>16</v>
      </c>
      <c r="L28" s="87">
        <v>0.5046635418994765</v>
      </c>
    </row>
    <row r="29" spans="2:12" ht="15">
      <c r="B29" s="79" t="s">
        <v>29</v>
      </c>
      <c r="C29" s="75"/>
      <c r="D29" s="75"/>
      <c r="E29" s="17"/>
      <c r="F29" s="17"/>
      <c r="G29" s="17"/>
      <c r="H29" s="17"/>
      <c r="I29" s="17"/>
      <c r="J29" s="31">
        <f t="shared" si="0"/>
        <v>0</v>
      </c>
      <c r="L29" s="87"/>
    </row>
    <row r="30" spans="2:12" ht="15.75" thickBot="1">
      <c r="B30" s="80" t="s">
        <v>28</v>
      </c>
      <c r="C30" s="78"/>
      <c r="D30" s="18">
        <f aca="true" t="shared" si="5" ref="D30:J30">D19+D28</f>
        <v>8033.1675990685635</v>
      </c>
      <c r="E30" s="18">
        <f t="shared" si="5"/>
        <v>9147</v>
      </c>
      <c r="F30" s="18">
        <f t="shared" si="5"/>
        <v>9147</v>
      </c>
      <c r="G30" s="18">
        <f t="shared" si="5"/>
        <v>10927</v>
      </c>
      <c r="H30" s="18">
        <f>H19+H28</f>
        <v>4109</v>
      </c>
      <c r="I30" s="18">
        <f t="shared" si="5"/>
        <v>3262</v>
      </c>
      <c r="J30" s="42">
        <f t="shared" si="5"/>
        <v>847</v>
      </c>
      <c r="L30" s="87">
        <v>0.6658705546941429</v>
      </c>
    </row>
    <row r="32" spans="3:5" ht="15">
      <c r="C32" s="1" t="s">
        <v>80</v>
      </c>
      <c r="E32" s="1" t="s">
        <v>81</v>
      </c>
    </row>
    <row r="33" spans="3:5" ht="15">
      <c r="C33" s="1" t="s">
        <v>41</v>
      </c>
      <c r="E33" s="1" t="s">
        <v>42</v>
      </c>
    </row>
  </sheetData>
  <sheetProtection/>
  <mergeCells count="4">
    <mergeCell ref="B9:B11"/>
    <mergeCell ref="C9:C11"/>
    <mergeCell ref="J10:J11"/>
    <mergeCell ref="B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M32"/>
  <sheetViews>
    <sheetView tabSelected="1" zoomScalePageLayoutView="0" workbookViewId="0" topLeftCell="A1">
      <selection activeCell="B8" sqref="B8:J29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24.140625" style="1" customWidth="1"/>
    <col min="4" max="4" width="8.00390625" style="1" customWidth="1"/>
    <col min="5" max="5" width="7.28125" style="1" customWidth="1"/>
    <col min="6" max="7" width="8.00390625" style="1" customWidth="1"/>
    <col min="8" max="8" width="6.7109375" style="1" customWidth="1"/>
    <col min="9" max="10" width="8.00390625" style="1" customWidth="1"/>
    <col min="11" max="12" width="9.140625" style="1" customWidth="1"/>
    <col min="13" max="13" width="13.7109375" style="1" bestFit="1" customWidth="1"/>
    <col min="14" max="16384" width="9.140625" style="1" customWidth="1"/>
  </cols>
  <sheetData>
    <row r="2" ht="15">
      <c r="B2"/>
    </row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pans="2:11" ht="15.75" thickBot="1">
      <c r="B4" s="90"/>
      <c r="C4" s="91"/>
      <c r="D4" s="91"/>
      <c r="E4" s="90"/>
      <c r="F4" s="90"/>
      <c r="G4" s="92"/>
      <c r="H4" s="92"/>
      <c r="I4" s="93"/>
      <c r="J4" s="94" t="s">
        <v>89</v>
      </c>
      <c r="K4" s="95"/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15">
      <c r="B6" s="102" t="s">
        <v>0</v>
      </c>
      <c r="C6" s="3" t="s">
        <v>46</v>
      </c>
      <c r="D6" s="91"/>
      <c r="E6" s="91"/>
      <c r="F6" s="91"/>
      <c r="G6" s="91"/>
      <c r="H6" s="4"/>
      <c r="I6" s="116"/>
      <c r="J6" s="117"/>
      <c r="K6" s="95"/>
    </row>
    <row r="7" spans="2:11" ht="15">
      <c r="B7" s="102" t="s">
        <v>1</v>
      </c>
      <c r="C7" s="5" t="s">
        <v>45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38" t="s">
        <v>2</v>
      </c>
      <c r="C8" s="141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39"/>
      <c r="C9" s="142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40"/>
      <c r="C10" s="143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3" ht="15">
      <c r="B11" s="6">
        <v>600</v>
      </c>
      <c r="C11" s="7" t="s">
        <v>11</v>
      </c>
      <c r="D11" s="43">
        <v>27634.85647334505</v>
      </c>
      <c r="E11" s="30">
        <f>25836+1854</f>
        <v>27690</v>
      </c>
      <c r="F11" s="30">
        <f>25836+1854</f>
        <v>27690</v>
      </c>
      <c r="G11" s="30">
        <v>30080</v>
      </c>
      <c r="H11" s="30">
        <v>10027</v>
      </c>
      <c r="I11" s="30">
        <v>8117</v>
      </c>
      <c r="J11" s="31">
        <f>H11-I11</f>
        <v>1910</v>
      </c>
      <c r="L11" s="87">
        <v>0.9080257762155829</v>
      </c>
      <c r="M11" s="119">
        <f>F11*L11</f>
        <v>25143.23374340949</v>
      </c>
    </row>
    <row r="12" spans="2:13" ht="15">
      <c r="B12" s="6">
        <v>601</v>
      </c>
      <c r="C12" s="7" t="s">
        <v>12</v>
      </c>
      <c r="D12" s="43">
        <v>4424.2150985167145</v>
      </c>
      <c r="E12" s="30">
        <f>4272+307</f>
        <v>4579</v>
      </c>
      <c r="F12" s="30">
        <f>4272+307</f>
        <v>4579</v>
      </c>
      <c r="G12" s="30">
        <v>4979</v>
      </c>
      <c r="H12" s="30">
        <v>1660</v>
      </c>
      <c r="I12" s="30">
        <v>1356</v>
      </c>
      <c r="J12" s="31">
        <f aca="true" t="shared" si="0" ref="J12:J28">H12-I12</f>
        <v>304</v>
      </c>
      <c r="L12" s="87">
        <v>0.9120212530440558</v>
      </c>
      <c r="M12" s="119">
        <f aca="true" t="shared" si="1" ref="M12:M17">F12*L12</f>
        <v>4176.145317688732</v>
      </c>
    </row>
    <row r="13" spans="2:13" ht="15">
      <c r="B13" s="6">
        <v>602</v>
      </c>
      <c r="C13" s="7" t="s">
        <v>13</v>
      </c>
      <c r="D13" s="43">
        <v>3278</v>
      </c>
      <c r="E13" s="30">
        <v>2780</v>
      </c>
      <c r="F13" s="30">
        <v>2780</v>
      </c>
      <c r="G13" s="30">
        <v>4506</v>
      </c>
      <c r="H13" s="30">
        <v>1502</v>
      </c>
      <c r="I13" s="30">
        <v>783</v>
      </c>
      <c r="J13" s="31">
        <f t="shared" si="0"/>
        <v>719</v>
      </c>
      <c r="L13" s="87">
        <v>0.8133149695029245</v>
      </c>
      <c r="M13" s="119">
        <f t="shared" si="1"/>
        <v>2261.01561521813</v>
      </c>
    </row>
    <row r="14" spans="2:13" ht="15">
      <c r="B14" s="6">
        <v>603</v>
      </c>
      <c r="C14" s="7" t="s">
        <v>14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0.8527424627678896</v>
      </c>
      <c r="M14" s="119">
        <f t="shared" si="1"/>
        <v>0</v>
      </c>
    </row>
    <row r="15" spans="2:13" ht="15">
      <c r="B15" s="6">
        <v>604</v>
      </c>
      <c r="C15" s="7" t="s">
        <v>15</v>
      </c>
      <c r="D15" s="43"/>
      <c r="E15" s="30"/>
      <c r="F15" s="30"/>
      <c r="G15" s="30"/>
      <c r="H15" s="30"/>
      <c r="I15" s="30"/>
      <c r="J15" s="31">
        <f t="shared" si="0"/>
        <v>0</v>
      </c>
      <c r="L15" s="87">
        <v>0.7924</v>
      </c>
      <c r="M15" s="119">
        <f t="shared" si="1"/>
        <v>0</v>
      </c>
    </row>
    <row r="16" spans="2:13" ht="15">
      <c r="B16" s="6">
        <v>605</v>
      </c>
      <c r="C16" s="7" t="s">
        <v>16</v>
      </c>
      <c r="D16" s="43"/>
      <c r="E16" s="30"/>
      <c r="F16" s="30"/>
      <c r="G16" s="30"/>
      <c r="H16" s="30"/>
      <c r="I16" s="30"/>
      <c r="J16" s="31">
        <f t="shared" si="0"/>
        <v>0</v>
      </c>
      <c r="L16" s="87"/>
      <c r="M16" s="119">
        <f t="shared" si="1"/>
        <v>0</v>
      </c>
    </row>
    <row r="17" spans="2:13" ht="15">
      <c r="B17" s="6">
        <v>606</v>
      </c>
      <c r="C17" s="7" t="s">
        <v>17</v>
      </c>
      <c r="D17" s="43"/>
      <c r="E17" s="30">
        <v>130</v>
      </c>
      <c r="F17" s="30">
        <v>130</v>
      </c>
      <c r="G17" s="30">
        <v>130</v>
      </c>
      <c r="H17" s="30">
        <v>65</v>
      </c>
      <c r="I17" s="30">
        <v>63</v>
      </c>
      <c r="J17" s="31">
        <f t="shared" si="0"/>
        <v>2</v>
      </c>
      <c r="L17" s="87">
        <v>0.16198526001133845</v>
      </c>
      <c r="M17" s="119">
        <f t="shared" si="1"/>
        <v>21.058083801473998</v>
      </c>
    </row>
    <row r="18" spans="2:12" ht="15">
      <c r="B18" s="9" t="s">
        <v>18</v>
      </c>
      <c r="C18" s="10" t="s">
        <v>19</v>
      </c>
      <c r="D18" s="32">
        <f aca="true" t="shared" si="2" ref="D18:J18">SUM(D11:D17)</f>
        <v>35337.071571861765</v>
      </c>
      <c r="E18" s="32">
        <f t="shared" si="2"/>
        <v>35179</v>
      </c>
      <c r="F18" s="32">
        <f t="shared" si="2"/>
        <v>35179</v>
      </c>
      <c r="G18" s="32">
        <f t="shared" si="2"/>
        <v>39695</v>
      </c>
      <c r="H18" s="32">
        <f t="shared" si="2"/>
        <v>13254</v>
      </c>
      <c r="I18" s="32">
        <f t="shared" si="2"/>
        <v>10319</v>
      </c>
      <c r="J18" s="33">
        <f t="shared" si="2"/>
        <v>2935</v>
      </c>
      <c r="L18" s="87">
        <v>0.8248644050431699</v>
      </c>
    </row>
    <row r="19" spans="2:12" ht="15">
      <c r="B19" s="6">
        <v>230</v>
      </c>
      <c r="C19" s="7" t="s">
        <v>20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0.5441336230309615</v>
      </c>
    </row>
    <row r="20" spans="2:12" ht="15">
      <c r="B20" s="6">
        <v>231</v>
      </c>
      <c r="C20" s="7" t="s">
        <v>21</v>
      </c>
      <c r="D20" s="43"/>
      <c r="E20" s="30">
        <v>2200</v>
      </c>
      <c r="F20" s="30">
        <v>2200</v>
      </c>
      <c r="G20" s="30">
        <v>2200</v>
      </c>
      <c r="H20" s="30">
        <v>733</v>
      </c>
      <c r="I20" s="30">
        <v>0</v>
      </c>
      <c r="J20" s="31">
        <f t="shared" si="0"/>
        <v>733</v>
      </c>
      <c r="L20" s="87">
        <v>0.502744686399361</v>
      </c>
    </row>
    <row r="21" spans="2:12" ht="15">
      <c r="B21" s="6">
        <v>232</v>
      </c>
      <c r="C21" s="7" t="s">
        <v>22</v>
      </c>
      <c r="D21" s="43"/>
      <c r="E21" s="30"/>
      <c r="F21" s="30"/>
      <c r="G21" s="30"/>
      <c r="H21" s="30"/>
      <c r="I21" s="30"/>
      <c r="J21" s="31">
        <f t="shared" si="0"/>
        <v>0</v>
      </c>
      <c r="L21" s="87"/>
    </row>
    <row r="22" spans="2:12" ht="22.5">
      <c r="B22" s="12" t="s">
        <v>23</v>
      </c>
      <c r="C22" s="13" t="s">
        <v>24</v>
      </c>
      <c r="D22" s="34">
        <f aca="true" t="shared" si="3" ref="D22:J22">SUM(D19:D21)</f>
        <v>0</v>
      </c>
      <c r="E22" s="34">
        <f t="shared" si="3"/>
        <v>2200</v>
      </c>
      <c r="F22" s="34">
        <f t="shared" si="3"/>
        <v>2200</v>
      </c>
      <c r="G22" s="34">
        <f t="shared" si="3"/>
        <v>2200</v>
      </c>
      <c r="H22" s="34">
        <f t="shared" si="3"/>
        <v>733</v>
      </c>
      <c r="I22" s="34">
        <f t="shared" si="3"/>
        <v>0</v>
      </c>
      <c r="J22" s="35">
        <f t="shared" si="3"/>
        <v>733</v>
      </c>
      <c r="L22" s="87">
        <v>0.5046635418994765</v>
      </c>
    </row>
    <row r="23" spans="2:12" ht="15">
      <c r="B23" s="6">
        <v>230</v>
      </c>
      <c r="C23" s="7" t="s">
        <v>20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231</v>
      </c>
      <c r="C24" s="7" t="s">
        <v>21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15">
      <c r="B25" s="6">
        <v>232</v>
      </c>
      <c r="C25" s="7" t="s">
        <v>22</v>
      </c>
      <c r="D25" s="43"/>
      <c r="E25" s="34"/>
      <c r="F25" s="34"/>
      <c r="G25" s="34"/>
      <c r="H25" s="34"/>
      <c r="I25" s="34"/>
      <c r="J25" s="31">
        <f t="shared" si="0"/>
        <v>0</v>
      </c>
      <c r="L25" s="87"/>
    </row>
    <row r="26" spans="2:12" ht="22.5">
      <c r="B26" s="12" t="s">
        <v>23</v>
      </c>
      <c r="C26" s="13" t="s">
        <v>25</v>
      </c>
      <c r="D26" s="34">
        <f aca="true" t="shared" si="4" ref="D26:J26">SUM(D23:D25)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SUM(H23:H25)</f>
        <v>0</v>
      </c>
      <c r="I26" s="34">
        <f t="shared" si="4"/>
        <v>0</v>
      </c>
      <c r="J26" s="35">
        <f t="shared" si="4"/>
        <v>0</v>
      </c>
      <c r="L26" s="87"/>
    </row>
    <row r="27" spans="2:12" ht="15">
      <c r="B27" s="9" t="s">
        <v>26</v>
      </c>
      <c r="C27" s="15" t="s">
        <v>27</v>
      </c>
      <c r="D27" s="36">
        <f aca="true" t="shared" si="5" ref="D27:J27">D22+D26</f>
        <v>0</v>
      </c>
      <c r="E27" s="36">
        <f t="shared" si="5"/>
        <v>2200</v>
      </c>
      <c r="F27" s="36">
        <f t="shared" si="5"/>
        <v>2200</v>
      </c>
      <c r="G27" s="36">
        <f>G26+G22</f>
        <v>2200</v>
      </c>
      <c r="H27" s="36">
        <f>H26+H22</f>
        <v>733</v>
      </c>
      <c r="I27" s="36">
        <f t="shared" si="5"/>
        <v>0</v>
      </c>
      <c r="J27" s="37">
        <f t="shared" si="5"/>
        <v>733</v>
      </c>
      <c r="L27" s="87">
        <v>0.5046635418994765</v>
      </c>
    </row>
    <row r="28" spans="2:12" ht="15">
      <c r="B28" s="25" t="s">
        <v>29</v>
      </c>
      <c r="C28" s="46"/>
      <c r="D28" s="38"/>
      <c r="E28" s="39"/>
      <c r="F28" s="39"/>
      <c r="G28" s="39"/>
      <c r="H28" s="39"/>
      <c r="I28" s="39"/>
      <c r="J28" s="31">
        <f t="shared" si="0"/>
        <v>0</v>
      </c>
      <c r="L28" s="87"/>
    </row>
    <row r="29" spans="2:12" ht="15.75" thickBot="1">
      <c r="B29" s="26" t="s">
        <v>28</v>
      </c>
      <c r="C29" s="47"/>
      <c r="D29" s="41">
        <f aca="true" t="shared" si="6" ref="D29:J29">D18+D27</f>
        <v>35337.071571861765</v>
      </c>
      <c r="E29" s="41">
        <f t="shared" si="6"/>
        <v>37379</v>
      </c>
      <c r="F29" s="41">
        <f t="shared" si="6"/>
        <v>37379</v>
      </c>
      <c r="G29" s="41">
        <f t="shared" si="6"/>
        <v>41895</v>
      </c>
      <c r="H29" s="41">
        <f t="shared" si="6"/>
        <v>13987</v>
      </c>
      <c r="I29" s="41">
        <f t="shared" si="6"/>
        <v>10319</v>
      </c>
      <c r="J29" s="42">
        <f t="shared" si="6"/>
        <v>3668</v>
      </c>
      <c r="L29" s="87">
        <v>0.6658705546941429</v>
      </c>
    </row>
    <row r="31" spans="3:5" ht="15">
      <c r="C31" s="1" t="s">
        <v>80</v>
      </c>
      <c r="E31" s="1" t="s">
        <v>81</v>
      </c>
    </row>
    <row r="32" spans="3:5" ht="15">
      <c r="C32" s="1" t="s">
        <v>41</v>
      </c>
      <c r="E32" s="1" t="s">
        <v>42</v>
      </c>
    </row>
  </sheetData>
  <sheetProtection/>
  <mergeCells count="4">
    <mergeCell ref="B8:B10"/>
    <mergeCell ref="C8:C10"/>
    <mergeCell ref="J9:J10"/>
    <mergeCell ref="B3:J3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M32"/>
  <sheetViews>
    <sheetView zoomScalePageLayoutView="0" workbookViewId="0" topLeftCell="A13">
      <selection activeCell="I13" sqref="I13"/>
    </sheetView>
  </sheetViews>
  <sheetFormatPr defaultColWidth="9.140625" defaultRowHeight="15"/>
  <cols>
    <col min="1" max="1" width="4.00390625" style="1" customWidth="1"/>
    <col min="2" max="2" width="14.8515625" style="1" customWidth="1"/>
    <col min="3" max="3" width="21.710937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2" ht="12.75" customHeight="1">
      <c r="B2"/>
    </row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pans="2:11" ht="15.75" thickBot="1">
      <c r="B4" s="90"/>
      <c r="C4" s="91"/>
      <c r="D4" s="91"/>
      <c r="E4" s="90"/>
      <c r="F4" s="90"/>
      <c r="G4" s="92"/>
      <c r="H4" s="92"/>
      <c r="I4" s="93"/>
      <c r="J4" s="121" t="s">
        <v>89</v>
      </c>
      <c r="K4" s="95"/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15">
      <c r="B6" s="102" t="s">
        <v>0</v>
      </c>
      <c r="C6" s="3" t="s">
        <v>87</v>
      </c>
      <c r="D6" s="91"/>
      <c r="E6" s="91"/>
      <c r="F6" s="91"/>
      <c r="G6" s="91"/>
      <c r="H6" s="4"/>
      <c r="I6" s="116"/>
      <c r="J6" s="117"/>
      <c r="K6" s="95"/>
    </row>
    <row r="7" spans="2:11" ht="15">
      <c r="B7" s="102" t="s">
        <v>1</v>
      </c>
      <c r="C7" s="5" t="s">
        <v>86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38" t="s">
        <v>2</v>
      </c>
      <c r="C8" s="141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39"/>
      <c r="C9" s="142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40"/>
      <c r="C10" s="143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3" ht="15">
      <c r="B11" s="6">
        <v>600</v>
      </c>
      <c r="C11" s="7" t="s">
        <v>11</v>
      </c>
      <c r="D11" s="82">
        <v>1853.2806092560047</v>
      </c>
      <c r="E11" s="30">
        <v>1921</v>
      </c>
      <c r="F11" s="30">
        <v>1921</v>
      </c>
      <c r="G11" s="30">
        <v>1921</v>
      </c>
      <c r="H11" s="30">
        <v>640</v>
      </c>
      <c r="I11" s="30">
        <v>572</v>
      </c>
      <c r="J11" s="31">
        <f>H11-I11</f>
        <v>68</v>
      </c>
      <c r="L11" s="87">
        <v>0.9080257762155829</v>
      </c>
      <c r="M11" s="119">
        <f>F11*L11</f>
        <v>1744.3175161101346</v>
      </c>
    </row>
    <row r="12" spans="2:13" ht="15">
      <c r="B12" s="6">
        <v>601</v>
      </c>
      <c r="C12" s="7" t="s">
        <v>12</v>
      </c>
      <c r="D12" s="82">
        <v>306.43914102280274</v>
      </c>
      <c r="E12" s="30">
        <v>318</v>
      </c>
      <c r="F12" s="30">
        <v>318</v>
      </c>
      <c r="G12" s="30">
        <v>318</v>
      </c>
      <c r="H12" s="30">
        <v>106</v>
      </c>
      <c r="I12" s="30">
        <v>96</v>
      </c>
      <c r="J12" s="31">
        <f aca="true" t="shared" si="0" ref="J12:J28">H12-I12</f>
        <v>10</v>
      </c>
      <c r="L12" s="87">
        <v>0.9120212530440558</v>
      </c>
      <c r="M12" s="119">
        <f>F12*L12</f>
        <v>290.0227584680097</v>
      </c>
    </row>
    <row r="13" spans="2:12" ht="15">
      <c r="B13" s="6">
        <v>602</v>
      </c>
      <c r="C13" s="7" t="s">
        <v>13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0.8133149695029245</v>
      </c>
    </row>
    <row r="14" spans="2:12" ht="15">
      <c r="B14" s="6">
        <v>603</v>
      </c>
      <c r="C14" s="7" t="s">
        <v>14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0.8527424627678896</v>
      </c>
    </row>
    <row r="15" spans="2:12" ht="15">
      <c r="B15" s="6">
        <v>604</v>
      </c>
      <c r="C15" s="7" t="s">
        <v>15</v>
      </c>
      <c r="D15" s="43"/>
      <c r="E15" s="30"/>
      <c r="F15" s="30"/>
      <c r="G15" s="30"/>
      <c r="H15" s="30"/>
      <c r="I15" s="30"/>
      <c r="J15" s="31">
        <f t="shared" si="0"/>
        <v>0</v>
      </c>
      <c r="L15" s="87">
        <v>0.7924</v>
      </c>
    </row>
    <row r="16" spans="2:12" ht="15">
      <c r="B16" s="6">
        <v>605</v>
      </c>
      <c r="C16" s="7" t="s">
        <v>16</v>
      </c>
      <c r="D16" s="43"/>
      <c r="E16" s="30"/>
      <c r="F16" s="30"/>
      <c r="G16" s="30"/>
      <c r="H16" s="30"/>
      <c r="I16" s="30"/>
      <c r="J16" s="31">
        <f t="shared" si="0"/>
        <v>0</v>
      </c>
      <c r="L16" s="87"/>
    </row>
    <row r="17" spans="2:12" ht="15">
      <c r="B17" s="6">
        <v>606</v>
      </c>
      <c r="C17" s="7" t="s">
        <v>17</v>
      </c>
      <c r="D17" s="43"/>
      <c r="E17" s="30"/>
      <c r="F17" s="30"/>
      <c r="G17" s="30"/>
      <c r="H17" s="30"/>
      <c r="I17" s="30"/>
      <c r="J17" s="31">
        <f t="shared" si="0"/>
        <v>0</v>
      </c>
      <c r="L17" s="87">
        <v>0.16198526001133845</v>
      </c>
    </row>
    <row r="18" spans="2:12" ht="15">
      <c r="B18" s="9" t="s">
        <v>18</v>
      </c>
      <c r="C18" s="10" t="s">
        <v>19</v>
      </c>
      <c r="D18" s="32">
        <f aca="true" t="shared" si="1" ref="D18:J18">SUM(D11:D17)</f>
        <v>2159.7197502788076</v>
      </c>
      <c r="E18" s="32">
        <f t="shared" si="1"/>
        <v>2239</v>
      </c>
      <c r="F18" s="32">
        <f t="shared" si="1"/>
        <v>2239</v>
      </c>
      <c r="G18" s="32">
        <f t="shared" si="1"/>
        <v>2239</v>
      </c>
      <c r="H18" s="32">
        <f t="shared" si="1"/>
        <v>746</v>
      </c>
      <c r="I18" s="32">
        <f t="shared" si="1"/>
        <v>668</v>
      </c>
      <c r="J18" s="33">
        <f t="shared" si="1"/>
        <v>78</v>
      </c>
      <c r="L18" s="87">
        <v>0.8248644050431699</v>
      </c>
    </row>
    <row r="19" spans="2:12" ht="15">
      <c r="B19" s="6">
        <v>230</v>
      </c>
      <c r="C19" s="7" t="s">
        <v>20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0.5441336230309615</v>
      </c>
    </row>
    <row r="20" spans="2:12" ht="15">
      <c r="B20" s="6">
        <v>231</v>
      </c>
      <c r="C20" s="7" t="s">
        <v>21</v>
      </c>
      <c r="D20" s="43"/>
      <c r="E20" s="30"/>
      <c r="F20" s="30"/>
      <c r="G20" s="30"/>
      <c r="H20" s="30"/>
      <c r="I20" s="30"/>
      <c r="J20" s="31">
        <f t="shared" si="0"/>
        <v>0</v>
      </c>
      <c r="L20" s="87">
        <v>0.502744686399361</v>
      </c>
    </row>
    <row r="21" spans="2:12" ht="15">
      <c r="B21" s="6">
        <v>232</v>
      </c>
      <c r="C21" s="7" t="s">
        <v>22</v>
      </c>
      <c r="D21" s="43"/>
      <c r="E21" s="30"/>
      <c r="F21" s="30"/>
      <c r="G21" s="30"/>
      <c r="H21" s="30"/>
      <c r="I21" s="30"/>
      <c r="J21" s="31">
        <f t="shared" si="0"/>
        <v>0</v>
      </c>
      <c r="L21" s="87"/>
    </row>
    <row r="22" spans="2:12" ht="22.5">
      <c r="B22" s="12" t="s">
        <v>23</v>
      </c>
      <c r="C22" s="13" t="s">
        <v>24</v>
      </c>
      <c r="D22" s="34">
        <f aca="true" t="shared" si="2" ref="D22:J22">SUM(D19:D21)</f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5">
        <f t="shared" si="2"/>
        <v>0</v>
      </c>
      <c r="L22" s="87">
        <v>0.5046635418994765</v>
      </c>
    </row>
    <row r="23" spans="2:12" ht="15">
      <c r="B23" s="6">
        <v>230</v>
      </c>
      <c r="C23" s="7" t="s">
        <v>20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231</v>
      </c>
      <c r="C24" s="7" t="s">
        <v>21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15">
      <c r="B25" s="6">
        <v>232</v>
      </c>
      <c r="C25" s="7" t="s">
        <v>22</v>
      </c>
      <c r="D25" s="43"/>
      <c r="E25" s="34"/>
      <c r="F25" s="34"/>
      <c r="G25" s="34"/>
      <c r="H25" s="34"/>
      <c r="I25" s="34"/>
      <c r="J25" s="31">
        <f t="shared" si="0"/>
        <v>0</v>
      </c>
      <c r="L25" s="87"/>
    </row>
    <row r="26" spans="2:12" ht="22.5">
      <c r="B26" s="12" t="s">
        <v>23</v>
      </c>
      <c r="C26" s="13" t="s">
        <v>25</v>
      </c>
      <c r="D26" s="34">
        <f aca="true" t="shared" si="3" ref="D26:J26">SUM(D23:D25)</f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 t="shared" si="3"/>
        <v>0</v>
      </c>
      <c r="I26" s="34">
        <f t="shared" si="3"/>
        <v>0</v>
      </c>
      <c r="J26" s="35">
        <f t="shared" si="3"/>
        <v>0</v>
      </c>
      <c r="L26" s="87"/>
    </row>
    <row r="27" spans="2:12" ht="15">
      <c r="B27" s="9" t="s">
        <v>26</v>
      </c>
      <c r="C27" s="15" t="s">
        <v>27</v>
      </c>
      <c r="D27" s="36">
        <f aca="true" t="shared" si="4" ref="D27:J27">D22+D26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0</v>
      </c>
      <c r="I27" s="36">
        <f t="shared" si="4"/>
        <v>0</v>
      </c>
      <c r="J27" s="37">
        <f t="shared" si="4"/>
        <v>0</v>
      </c>
      <c r="L27" s="87">
        <v>0.5046635418994765</v>
      </c>
    </row>
    <row r="28" spans="2:12" ht="15">
      <c r="B28" s="25" t="s">
        <v>29</v>
      </c>
      <c r="C28" s="85"/>
      <c r="D28" s="38"/>
      <c r="E28" s="39"/>
      <c r="F28" s="39"/>
      <c r="G28" s="39"/>
      <c r="H28" s="39"/>
      <c r="I28" s="39"/>
      <c r="J28" s="31">
        <f t="shared" si="0"/>
        <v>0</v>
      </c>
      <c r="L28" s="87"/>
    </row>
    <row r="29" spans="2:12" ht="15.75" thickBot="1">
      <c r="B29" s="26" t="s">
        <v>28</v>
      </c>
      <c r="C29" s="86"/>
      <c r="D29" s="41">
        <f aca="true" t="shared" si="5" ref="D29:J29">D18+D27</f>
        <v>2159.7197502788076</v>
      </c>
      <c r="E29" s="41">
        <f t="shared" si="5"/>
        <v>2239</v>
      </c>
      <c r="F29" s="41">
        <f t="shared" si="5"/>
        <v>2239</v>
      </c>
      <c r="G29" s="41">
        <f t="shared" si="5"/>
        <v>2239</v>
      </c>
      <c r="H29" s="41">
        <f t="shared" si="5"/>
        <v>746</v>
      </c>
      <c r="I29" s="41">
        <f t="shared" si="5"/>
        <v>668</v>
      </c>
      <c r="J29" s="42">
        <f t="shared" si="5"/>
        <v>78</v>
      </c>
      <c r="L29" s="87">
        <v>0.6658705546941429</v>
      </c>
    </row>
    <row r="31" spans="3:5" ht="15">
      <c r="C31" s="1" t="s">
        <v>80</v>
      </c>
      <c r="E31" s="1" t="s">
        <v>81</v>
      </c>
    </row>
    <row r="32" spans="3:5" ht="15">
      <c r="C32" s="1" t="s">
        <v>41</v>
      </c>
      <c r="E32" s="1" t="s">
        <v>42</v>
      </c>
    </row>
  </sheetData>
  <sheetProtection/>
  <mergeCells count="4">
    <mergeCell ref="B8:B10"/>
    <mergeCell ref="C8:C10"/>
    <mergeCell ref="J9:J10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L32"/>
  <sheetViews>
    <sheetView zoomScalePageLayoutView="0" workbookViewId="0" topLeftCell="A13">
      <selection activeCell="D21" sqref="D21"/>
    </sheetView>
  </sheetViews>
  <sheetFormatPr defaultColWidth="9.140625" defaultRowHeight="15"/>
  <cols>
    <col min="1" max="1" width="4.00390625" style="1" customWidth="1"/>
    <col min="2" max="2" width="12.140625" style="1" customWidth="1"/>
    <col min="3" max="3" width="30.140625" style="1" customWidth="1"/>
    <col min="4" max="10" width="8.00390625" style="1" customWidth="1"/>
    <col min="11" max="16384" width="9.140625" style="1" customWidth="1"/>
  </cols>
  <sheetData>
    <row r="2" ht="12.75" customHeight="1">
      <c r="B2"/>
    </row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pans="2:11" ht="15.75" thickBot="1">
      <c r="B4" s="90"/>
      <c r="C4" s="91"/>
      <c r="D4" s="91"/>
      <c r="E4" s="90"/>
      <c r="F4" s="90"/>
      <c r="G4" s="92"/>
      <c r="H4" s="92"/>
      <c r="I4" s="93"/>
      <c r="J4" s="121" t="s">
        <v>89</v>
      </c>
      <c r="K4" s="95"/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15">
      <c r="B6" s="102" t="s">
        <v>0</v>
      </c>
      <c r="C6" s="3" t="s">
        <v>47</v>
      </c>
      <c r="D6" s="91"/>
      <c r="E6" s="91"/>
      <c r="F6" s="91"/>
      <c r="G6" s="91"/>
      <c r="H6" s="4"/>
      <c r="I6" s="116"/>
      <c r="J6" s="117"/>
      <c r="K6" s="95"/>
    </row>
    <row r="7" spans="2:11" ht="15">
      <c r="B7" s="102" t="s">
        <v>1</v>
      </c>
      <c r="C7" s="5" t="s">
        <v>48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38" t="s">
        <v>2</v>
      </c>
      <c r="C8" s="141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39"/>
      <c r="C9" s="142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40"/>
      <c r="C10" s="143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2" ht="15">
      <c r="B11" s="6">
        <v>600</v>
      </c>
      <c r="C11" s="7" t="s">
        <v>11</v>
      </c>
      <c r="D11" s="7"/>
      <c r="E11" s="8"/>
      <c r="F11" s="8"/>
      <c r="G11" s="8"/>
      <c r="H11" s="8"/>
      <c r="I11" s="8"/>
      <c r="J11" s="31">
        <f>H11-I11</f>
        <v>0</v>
      </c>
      <c r="L11" s="87">
        <v>0.9080257762155829</v>
      </c>
    </row>
    <row r="12" spans="2:12" ht="15">
      <c r="B12" s="6">
        <v>601</v>
      </c>
      <c r="C12" s="7" t="s">
        <v>12</v>
      </c>
      <c r="D12" s="7"/>
      <c r="E12" s="8"/>
      <c r="F12" s="8"/>
      <c r="G12" s="8"/>
      <c r="H12" s="8"/>
      <c r="I12" s="8"/>
      <c r="J12" s="31">
        <f aca="true" t="shared" si="0" ref="J12:J28">H12-I12</f>
        <v>0</v>
      </c>
      <c r="L12" s="87">
        <v>0.9120212530440558</v>
      </c>
    </row>
    <row r="13" spans="2:12" ht="15">
      <c r="B13" s="6">
        <v>602</v>
      </c>
      <c r="C13" s="7" t="s">
        <v>13</v>
      </c>
      <c r="D13" s="7"/>
      <c r="E13" s="8"/>
      <c r="F13" s="8"/>
      <c r="G13" s="8"/>
      <c r="H13" s="8"/>
      <c r="I13" s="8"/>
      <c r="J13" s="31">
        <f t="shared" si="0"/>
        <v>0</v>
      </c>
      <c r="L13" s="87">
        <v>0.8133149695029245</v>
      </c>
    </row>
    <row r="14" spans="2:12" ht="15">
      <c r="B14" s="6">
        <v>603</v>
      </c>
      <c r="C14" s="7" t="s">
        <v>14</v>
      </c>
      <c r="D14" s="7"/>
      <c r="E14" s="8"/>
      <c r="F14" s="8"/>
      <c r="G14" s="8"/>
      <c r="H14" s="8"/>
      <c r="I14" s="8"/>
      <c r="J14" s="31">
        <f t="shared" si="0"/>
        <v>0</v>
      </c>
      <c r="L14" s="87">
        <v>0.8527424627678896</v>
      </c>
    </row>
    <row r="15" spans="2:12" ht="15">
      <c r="B15" s="6">
        <v>604</v>
      </c>
      <c r="C15" s="7" t="s">
        <v>15</v>
      </c>
      <c r="D15" s="7"/>
      <c r="E15" s="8"/>
      <c r="F15" s="8"/>
      <c r="G15" s="8"/>
      <c r="H15" s="8"/>
      <c r="I15" s="8"/>
      <c r="J15" s="31">
        <f t="shared" si="0"/>
        <v>0</v>
      </c>
      <c r="L15" s="87">
        <v>0.7924</v>
      </c>
    </row>
    <row r="16" spans="2:12" ht="15">
      <c r="B16" s="6">
        <v>605</v>
      </c>
      <c r="C16" s="7" t="s">
        <v>16</v>
      </c>
      <c r="D16" s="7"/>
      <c r="E16" s="8"/>
      <c r="F16" s="8"/>
      <c r="G16" s="8"/>
      <c r="H16" s="8"/>
      <c r="I16" s="8"/>
      <c r="J16" s="31">
        <f t="shared" si="0"/>
        <v>0</v>
      </c>
      <c r="L16" s="87"/>
    </row>
    <row r="17" spans="2:12" ht="15">
      <c r="B17" s="6">
        <v>606</v>
      </c>
      <c r="C17" s="7" t="s">
        <v>17</v>
      </c>
      <c r="D17" s="7"/>
      <c r="E17" s="8"/>
      <c r="F17" s="8"/>
      <c r="G17" s="8"/>
      <c r="H17" s="8"/>
      <c r="I17" s="8"/>
      <c r="J17" s="31">
        <f t="shared" si="0"/>
        <v>0</v>
      </c>
      <c r="L17" s="87">
        <v>0.16198526001133845</v>
      </c>
    </row>
    <row r="18" spans="2:12" ht="15">
      <c r="B18" s="9" t="s">
        <v>18</v>
      </c>
      <c r="C18" s="10" t="s">
        <v>19</v>
      </c>
      <c r="D18" s="11">
        <f aca="true" t="shared" si="1" ref="D18:I18">SUM(D11:D17)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33">
        <f>SUM(J11:J17)</f>
        <v>0</v>
      </c>
      <c r="L18" s="87">
        <v>0.8248644050431699</v>
      </c>
    </row>
    <row r="19" spans="2:12" ht="15">
      <c r="B19" s="6">
        <v>230</v>
      </c>
      <c r="C19" s="7" t="s">
        <v>20</v>
      </c>
      <c r="D19" s="7"/>
      <c r="E19" s="8"/>
      <c r="F19" s="8"/>
      <c r="G19" s="8"/>
      <c r="H19" s="8"/>
      <c r="I19" s="8"/>
      <c r="J19" s="31">
        <f t="shared" si="0"/>
        <v>0</v>
      </c>
      <c r="L19" s="87">
        <v>0.5441336230309615</v>
      </c>
    </row>
    <row r="20" spans="2:12" ht="15">
      <c r="B20" s="6">
        <v>231</v>
      </c>
      <c r="C20" s="7" t="s">
        <v>21</v>
      </c>
      <c r="D20" s="8">
        <v>0</v>
      </c>
      <c r="E20" s="8">
        <v>850</v>
      </c>
      <c r="F20" s="8">
        <v>850</v>
      </c>
      <c r="G20" s="8">
        <v>850</v>
      </c>
      <c r="H20" s="8">
        <v>283</v>
      </c>
      <c r="I20" s="8">
        <v>0</v>
      </c>
      <c r="J20" s="31">
        <f t="shared" si="0"/>
        <v>283</v>
      </c>
      <c r="L20" s="87">
        <v>0.502744686399361</v>
      </c>
    </row>
    <row r="21" spans="2:12" ht="15">
      <c r="B21" s="6">
        <v>232</v>
      </c>
      <c r="C21" s="7" t="s">
        <v>22</v>
      </c>
      <c r="D21" s="7"/>
      <c r="E21" s="8"/>
      <c r="F21" s="8"/>
      <c r="G21" s="8"/>
      <c r="H21" s="8"/>
      <c r="I21" s="8"/>
      <c r="J21" s="31">
        <f t="shared" si="0"/>
        <v>0</v>
      </c>
      <c r="L21" s="87"/>
    </row>
    <row r="22" spans="2:12" ht="22.5">
      <c r="B22" s="12" t="s">
        <v>23</v>
      </c>
      <c r="C22" s="13" t="s">
        <v>24</v>
      </c>
      <c r="D22" s="14">
        <f aca="true" t="shared" si="2" ref="D22:J22">SUM(D19:D21)</f>
        <v>0</v>
      </c>
      <c r="E22" s="14">
        <f t="shared" si="2"/>
        <v>850</v>
      </c>
      <c r="F22" s="14">
        <f t="shared" si="2"/>
        <v>850</v>
      </c>
      <c r="G22" s="14">
        <f t="shared" si="2"/>
        <v>850</v>
      </c>
      <c r="H22" s="14">
        <f>SUM(H19:H21)</f>
        <v>283</v>
      </c>
      <c r="I22" s="14">
        <f t="shared" si="2"/>
        <v>0</v>
      </c>
      <c r="J22" s="35">
        <f t="shared" si="2"/>
        <v>283</v>
      </c>
      <c r="L22" s="87">
        <v>0.5046635418994765</v>
      </c>
    </row>
    <row r="23" spans="2:12" ht="15">
      <c r="B23" s="6">
        <v>230</v>
      </c>
      <c r="C23" s="7" t="s">
        <v>20</v>
      </c>
      <c r="D23" s="7"/>
      <c r="E23" s="14"/>
      <c r="F23" s="14"/>
      <c r="G23" s="14"/>
      <c r="H23" s="14"/>
      <c r="I23" s="14"/>
      <c r="J23" s="31">
        <f t="shared" si="0"/>
        <v>0</v>
      </c>
      <c r="L23" s="87"/>
    </row>
    <row r="24" spans="2:12" ht="15">
      <c r="B24" s="6">
        <v>231</v>
      </c>
      <c r="C24" s="7" t="s">
        <v>21</v>
      </c>
      <c r="D24" s="7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15">
      <c r="B25" s="6">
        <v>232</v>
      </c>
      <c r="C25" s="7" t="s">
        <v>22</v>
      </c>
      <c r="D25" s="7"/>
      <c r="E25" s="14"/>
      <c r="F25" s="14"/>
      <c r="G25" s="14"/>
      <c r="H25" s="14"/>
      <c r="I25" s="14"/>
      <c r="J25" s="31">
        <f t="shared" si="0"/>
        <v>0</v>
      </c>
      <c r="L25" s="87"/>
    </row>
    <row r="26" spans="2:12" ht="22.5">
      <c r="B26" s="12" t="s">
        <v>23</v>
      </c>
      <c r="C26" s="13" t="s">
        <v>25</v>
      </c>
      <c r="D26" s="14">
        <f aca="true" t="shared" si="3" ref="D26:J26">SUM(D23:D25)</f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>SUM(H23:H25)</f>
        <v>0</v>
      </c>
      <c r="I26" s="14">
        <f t="shared" si="3"/>
        <v>0</v>
      </c>
      <c r="J26" s="35">
        <f t="shared" si="3"/>
        <v>0</v>
      </c>
      <c r="L26" s="87"/>
    </row>
    <row r="27" spans="2:12" ht="15">
      <c r="B27" s="9" t="s">
        <v>26</v>
      </c>
      <c r="C27" s="15" t="s">
        <v>27</v>
      </c>
      <c r="D27" s="16">
        <f aca="true" t="shared" si="4" ref="D27:J27">D22+D26</f>
        <v>0</v>
      </c>
      <c r="E27" s="16">
        <f t="shared" si="4"/>
        <v>850</v>
      </c>
      <c r="F27" s="16">
        <f t="shared" si="4"/>
        <v>850</v>
      </c>
      <c r="G27" s="16">
        <f t="shared" si="4"/>
        <v>850</v>
      </c>
      <c r="H27" s="16">
        <f>H22+H26</f>
        <v>283</v>
      </c>
      <c r="I27" s="16">
        <f t="shared" si="4"/>
        <v>0</v>
      </c>
      <c r="J27" s="37">
        <f t="shared" si="4"/>
        <v>283</v>
      </c>
      <c r="L27" s="87">
        <v>0.5046635418994765</v>
      </c>
    </row>
    <row r="28" spans="2:12" ht="15">
      <c r="B28" s="25" t="s">
        <v>29</v>
      </c>
      <c r="C28" s="23"/>
      <c r="D28" s="23"/>
      <c r="E28" s="17"/>
      <c r="F28" s="17"/>
      <c r="G28" s="17"/>
      <c r="H28" s="17"/>
      <c r="I28" s="17"/>
      <c r="J28" s="31">
        <f t="shared" si="0"/>
        <v>0</v>
      </c>
      <c r="L28" s="87"/>
    </row>
    <row r="29" spans="2:12" ht="15.75" thickBot="1">
      <c r="B29" s="26" t="s">
        <v>28</v>
      </c>
      <c r="C29" s="24"/>
      <c r="D29" s="18">
        <f aca="true" t="shared" si="5" ref="D29:J29">D18+D27</f>
        <v>0</v>
      </c>
      <c r="E29" s="18">
        <f t="shared" si="5"/>
        <v>850</v>
      </c>
      <c r="F29" s="18">
        <f t="shared" si="5"/>
        <v>850</v>
      </c>
      <c r="G29" s="18">
        <f t="shared" si="5"/>
        <v>850</v>
      </c>
      <c r="H29" s="18">
        <f>H18+H27</f>
        <v>283</v>
      </c>
      <c r="I29" s="18">
        <f t="shared" si="5"/>
        <v>0</v>
      </c>
      <c r="J29" s="42">
        <f t="shared" si="5"/>
        <v>283</v>
      </c>
      <c r="L29" s="87">
        <v>0.6658705546941429</v>
      </c>
    </row>
    <row r="31" spans="3:5" ht="15">
      <c r="C31" s="1" t="s">
        <v>80</v>
      </c>
      <c r="E31" s="1" t="s">
        <v>81</v>
      </c>
    </row>
    <row r="32" spans="3:5" ht="15">
      <c r="C32" s="1" t="s">
        <v>41</v>
      </c>
      <c r="E32" s="1" t="s">
        <v>42</v>
      </c>
    </row>
  </sheetData>
  <sheetProtection/>
  <mergeCells count="4">
    <mergeCell ref="B8:B10"/>
    <mergeCell ref="C8:C10"/>
    <mergeCell ref="J9:J10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B3:M32"/>
  <sheetViews>
    <sheetView zoomScalePageLayoutView="0" workbookViewId="0" topLeftCell="A13">
      <selection activeCell="I18" sqref="I18"/>
    </sheetView>
  </sheetViews>
  <sheetFormatPr defaultColWidth="9.140625" defaultRowHeight="15"/>
  <cols>
    <col min="1" max="1" width="4.00390625" style="1" customWidth="1"/>
    <col min="2" max="2" width="10.57421875" style="1" customWidth="1"/>
    <col min="3" max="3" width="24.140625" style="1" customWidth="1"/>
    <col min="4" max="10" width="8.00390625" style="1" customWidth="1"/>
    <col min="11" max="12" width="9.140625" style="1" customWidth="1"/>
    <col min="13" max="13" width="12.57421875" style="1" bestFit="1" customWidth="1"/>
    <col min="14" max="16384" width="9.140625" style="1" customWidth="1"/>
  </cols>
  <sheetData>
    <row r="3" spans="2:10" s="89" customFormat="1" ht="15.75">
      <c r="B3" s="150" t="s">
        <v>103</v>
      </c>
      <c r="C3" s="150"/>
      <c r="D3" s="150"/>
      <c r="E3" s="150"/>
      <c r="F3" s="150"/>
      <c r="G3" s="150"/>
      <c r="H3" s="150"/>
      <c r="I3" s="150"/>
      <c r="J3" s="150"/>
    </row>
    <row r="4" spans="2:11" ht="15.75" thickBot="1">
      <c r="B4" s="90"/>
      <c r="C4" s="91"/>
      <c r="D4" s="91"/>
      <c r="E4" s="90"/>
      <c r="F4" s="90"/>
      <c r="G4" s="92"/>
      <c r="H4" s="92"/>
      <c r="I4" s="93"/>
      <c r="J4" s="121" t="s">
        <v>89</v>
      </c>
      <c r="K4" s="95"/>
    </row>
    <row r="5" spans="2:11" s="101" customFormat="1" ht="15">
      <c r="B5" s="96"/>
      <c r="C5" s="97"/>
      <c r="D5" s="97"/>
      <c r="E5" s="98"/>
      <c r="F5" s="98"/>
      <c r="G5" s="99"/>
      <c r="H5" s="99"/>
      <c r="I5" s="99"/>
      <c r="J5" s="115"/>
      <c r="K5" s="100"/>
    </row>
    <row r="6" spans="2:11" ht="23.25">
      <c r="B6" s="102" t="s">
        <v>0</v>
      </c>
      <c r="C6" s="27" t="s">
        <v>49</v>
      </c>
      <c r="D6" s="91"/>
      <c r="E6" s="91"/>
      <c r="F6" s="91"/>
      <c r="G6" s="91"/>
      <c r="H6" s="4"/>
      <c r="I6" s="116"/>
      <c r="J6" s="117"/>
      <c r="K6" s="95"/>
    </row>
    <row r="7" spans="2:11" ht="15">
      <c r="B7" s="102" t="s">
        <v>1</v>
      </c>
      <c r="C7" s="5" t="s">
        <v>75</v>
      </c>
      <c r="D7" s="104"/>
      <c r="E7" s="104"/>
      <c r="F7" s="104"/>
      <c r="G7" s="104"/>
      <c r="H7" s="4"/>
      <c r="I7" s="116"/>
      <c r="J7" s="117"/>
      <c r="K7" s="95"/>
    </row>
    <row r="8" spans="2:11" s="107" customFormat="1" ht="15">
      <c r="B8" s="138" t="s">
        <v>2</v>
      </c>
      <c r="C8" s="141" t="s">
        <v>3</v>
      </c>
      <c r="D8" s="105" t="s">
        <v>4</v>
      </c>
      <c r="E8" s="105" t="s">
        <v>5</v>
      </c>
      <c r="F8" s="105" t="s">
        <v>6</v>
      </c>
      <c r="G8" s="105" t="s">
        <v>7</v>
      </c>
      <c r="H8" s="111" t="s">
        <v>8</v>
      </c>
      <c r="I8" s="111" t="s">
        <v>9</v>
      </c>
      <c r="J8" s="118" t="s">
        <v>90</v>
      </c>
      <c r="K8" s="106"/>
    </row>
    <row r="9" spans="2:11" s="110" customFormat="1" ht="22.5">
      <c r="B9" s="139"/>
      <c r="C9" s="142"/>
      <c r="D9" s="108" t="s">
        <v>10</v>
      </c>
      <c r="E9" s="108" t="s">
        <v>91</v>
      </c>
      <c r="F9" s="113" t="s">
        <v>92</v>
      </c>
      <c r="G9" s="113" t="s">
        <v>92</v>
      </c>
      <c r="H9" s="113" t="s">
        <v>98</v>
      </c>
      <c r="I9" s="108" t="s">
        <v>10</v>
      </c>
      <c r="J9" s="144" t="s">
        <v>93</v>
      </c>
      <c r="K9" s="109"/>
    </row>
    <row r="10" spans="2:11" s="110" customFormat="1" ht="45">
      <c r="B10" s="140"/>
      <c r="C10" s="143"/>
      <c r="D10" s="112" t="s">
        <v>94</v>
      </c>
      <c r="E10" s="112" t="s">
        <v>95</v>
      </c>
      <c r="F10" s="112" t="s">
        <v>96</v>
      </c>
      <c r="G10" s="112" t="s">
        <v>97</v>
      </c>
      <c r="H10" s="112" t="s">
        <v>99</v>
      </c>
      <c r="I10" s="112" t="s">
        <v>100</v>
      </c>
      <c r="J10" s="145"/>
      <c r="K10" s="109"/>
    </row>
    <row r="11" spans="2:13" ht="15">
      <c r="B11" s="6">
        <v>600</v>
      </c>
      <c r="C11" s="7" t="s">
        <v>11</v>
      </c>
      <c r="D11" s="43">
        <v>1803.3391915641475</v>
      </c>
      <c r="E11" s="30">
        <v>1870</v>
      </c>
      <c r="F11" s="30">
        <v>1870</v>
      </c>
      <c r="G11" s="30">
        <v>1870</v>
      </c>
      <c r="H11" s="30">
        <v>700</v>
      </c>
      <c r="I11" s="30">
        <v>612</v>
      </c>
      <c r="J11" s="31">
        <f>H11-I11</f>
        <v>88</v>
      </c>
      <c r="L11" s="87">
        <v>0.9080257762155829</v>
      </c>
      <c r="M11" s="119">
        <f>F11*L11</f>
        <v>1698.00820152314</v>
      </c>
    </row>
    <row r="12" spans="2:13" ht="15">
      <c r="B12" s="6">
        <v>601</v>
      </c>
      <c r="C12" s="7" t="s">
        <v>12</v>
      </c>
      <c r="D12" s="43">
        <v>298.23094974540624</v>
      </c>
      <c r="E12" s="30">
        <v>309</v>
      </c>
      <c r="F12" s="30">
        <v>309</v>
      </c>
      <c r="G12" s="30">
        <v>309</v>
      </c>
      <c r="H12" s="30">
        <v>110</v>
      </c>
      <c r="I12" s="30">
        <v>102</v>
      </c>
      <c r="J12" s="31">
        <f aca="true" t="shared" si="0" ref="J12:J28">H12-I12</f>
        <v>8</v>
      </c>
      <c r="L12" s="87">
        <v>0.9120212530440558</v>
      </c>
      <c r="M12" s="119">
        <f>F12*L12</f>
        <v>281.8145671906132</v>
      </c>
    </row>
    <row r="13" spans="2:13" ht="15">
      <c r="B13" s="6">
        <v>602</v>
      </c>
      <c r="C13" s="7" t="s">
        <v>13</v>
      </c>
      <c r="D13" s="43"/>
      <c r="E13" s="30"/>
      <c r="F13" s="30"/>
      <c r="G13" s="30"/>
      <c r="H13" s="30"/>
      <c r="I13" s="30"/>
      <c r="J13" s="31">
        <f t="shared" si="0"/>
        <v>0</v>
      </c>
      <c r="L13" s="87">
        <v>0.8133149695029245</v>
      </c>
      <c r="M13" s="119">
        <f>F13*L13</f>
        <v>0</v>
      </c>
    </row>
    <row r="14" spans="2:12" ht="15">
      <c r="B14" s="6">
        <v>603</v>
      </c>
      <c r="C14" s="7" t="s">
        <v>14</v>
      </c>
      <c r="D14" s="43"/>
      <c r="E14" s="30"/>
      <c r="F14" s="30"/>
      <c r="G14" s="30"/>
      <c r="H14" s="30"/>
      <c r="I14" s="30"/>
      <c r="J14" s="31">
        <f t="shared" si="0"/>
        <v>0</v>
      </c>
      <c r="L14" s="87">
        <v>0.8527424627678896</v>
      </c>
    </row>
    <row r="15" spans="2:12" ht="15">
      <c r="B15" s="6">
        <v>604</v>
      </c>
      <c r="C15" s="7" t="s">
        <v>15</v>
      </c>
      <c r="D15" s="43"/>
      <c r="E15" s="30"/>
      <c r="F15" s="30"/>
      <c r="G15" s="30"/>
      <c r="H15" s="30"/>
      <c r="I15" s="30"/>
      <c r="J15" s="31">
        <f t="shared" si="0"/>
        <v>0</v>
      </c>
      <c r="L15" s="87">
        <v>0.7924</v>
      </c>
    </row>
    <row r="16" spans="2:12" ht="15">
      <c r="B16" s="6">
        <v>605</v>
      </c>
      <c r="C16" s="7" t="s">
        <v>16</v>
      </c>
      <c r="D16" s="43"/>
      <c r="E16" s="30"/>
      <c r="F16" s="30"/>
      <c r="G16" s="30"/>
      <c r="H16" s="30"/>
      <c r="I16" s="30"/>
      <c r="J16" s="31">
        <f t="shared" si="0"/>
        <v>0</v>
      </c>
      <c r="L16" s="87"/>
    </row>
    <row r="17" spans="2:12" ht="15">
      <c r="B17" s="6">
        <v>606</v>
      </c>
      <c r="C17" s="7" t="s">
        <v>17</v>
      </c>
      <c r="D17" s="43"/>
      <c r="E17" s="30">
        <v>68</v>
      </c>
      <c r="F17" s="30">
        <v>68</v>
      </c>
      <c r="G17" s="30">
        <v>68</v>
      </c>
      <c r="H17" s="30">
        <v>23</v>
      </c>
      <c r="I17" s="30">
        <v>0</v>
      </c>
      <c r="J17" s="31">
        <f t="shared" si="0"/>
        <v>23</v>
      </c>
      <c r="L17" s="87">
        <v>0.16198526001133845</v>
      </c>
    </row>
    <row r="18" spans="2:12" ht="15">
      <c r="B18" s="9" t="s">
        <v>18</v>
      </c>
      <c r="C18" s="10" t="s">
        <v>19</v>
      </c>
      <c r="D18" s="32">
        <f aca="true" t="shared" si="1" ref="D18:J18">SUM(D11:D17)</f>
        <v>2101.570141309554</v>
      </c>
      <c r="E18" s="32">
        <f t="shared" si="1"/>
        <v>2247</v>
      </c>
      <c r="F18" s="32">
        <f t="shared" si="1"/>
        <v>2247</v>
      </c>
      <c r="G18" s="32">
        <f t="shared" si="1"/>
        <v>2247</v>
      </c>
      <c r="H18" s="32">
        <f>SUM(H11:H17)</f>
        <v>833</v>
      </c>
      <c r="I18" s="32">
        <f t="shared" si="1"/>
        <v>714</v>
      </c>
      <c r="J18" s="33">
        <f t="shared" si="1"/>
        <v>119</v>
      </c>
      <c r="L18" s="87">
        <v>0.8248644050431699</v>
      </c>
    </row>
    <row r="19" spans="2:12" ht="15">
      <c r="B19" s="6">
        <v>230</v>
      </c>
      <c r="C19" s="7" t="s">
        <v>20</v>
      </c>
      <c r="D19" s="43"/>
      <c r="E19" s="30"/>
      <c r="F19" s="30"/>
      <c r="G19" s="30"/>
      <c r="H19" s="30"/>
      <c r="I19" s="30"/>
      <c r="J19" s="31">
        <f t="shared" si="0"/>
        <v>0</v>
      </c>
      <c r="L19" s="87">
        <v>0.5441336230309615</v>
      </c>
    </row>
    <row r="20" spans="2:12" ht="15">
      <c r="B20" s="6">
        <v>231</v>
      </c>
      <c r="C20" s="7" t="s">
        <v>21</v>
      </c>
      <c r="D20" s="43"/>
      <c r="E20" s="30"/>
      <c r="F20" s="30"/>
      <c r="G20" s="30"/>
      <c r="H20" s="30"/>
      <c r="I20" s="30"/>
      <c r="J20" s="31">
        <f t="shared" si="0"/>
        <v>0</v>
      </c>
      <c r="L20" s="87">
        <v>0.502744686399361</v>
      </c>
    </row>
    <row r="21" spans="2:12" ht="15">
      <c r="B21" s="6">
        <v>232</v>
      </c>
      <c r="C21" s="7" t="s">
        <v>22</v>
      </c>
      <c r="D21" s="43"/>
      <c r="E21" s="30"/>
      <c r="F21" s="30"/>
      <c r="G21" s="30"/>
      <c r="H21" s="30"/>
      <c r="I21" s="30"/>
      <c r="J21" s="31">
        <f t="shared" si="0"/>
        <v>0</v>
      </c>
      <c r="L21" s="87"/>
    </row>
    <row r="22" spans="2:12" ht="22.5">
      <c r="B22" s="12" t="s">
        <v>23</v>
      </c>
      <c r="C22" s="13" t="s">
        <v>24</v>
      </c>
      <c r="D22" s="34">
        <f aca="true" t="shared" si="2" ref="D22:J22">SUM(D19:D21)</f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>SUM(H19:H21)</f>
        <v>0</v>
      </c>
      <c r="I22" s="34">
        <f t="shared" si="2"/>
        <v>0</v>
      </c>
      <c r="J22" s="35">
        <f t="shared" si="2"/>
        <v>0</v>
      </c>
      <c r="L22" s="87">
        <v>0.5046635418994765</v>
      </c>
    </row>
    <row r="23" spans="2:12" ht="15">
      <c r="B23" s="6">
        <v>230</v>
      </c>
      <c r="C23" s="7" t="s">
        <v>20</v>
      </c>
      <c r="D23" s="43"/>
      <c r="E23" s="34"/>
      <c r="F23" s="34"/>
      <c r="G23" s="34"/>
      <c r="H23" s="34"/>
      <c r="I23" s="34"/>
      <c r="J23" s="31">
        <f t="shared" si="0"/>
        <v>0</v>
      </c>
      <c r="L23" s="87"/>
    </row>
    <row r="24" spans="2:12" ht="15">
      <c r="B24" s="6">
        <v>231</v>
      </c>
      <c r="C24" s="7" t="s">
        <v>21</v>
      </c>
      <c r="D24" s="43"/>
      <c r="E24" s="34"/>
      <c r="F24" s="34"/>
      <c r="G24" s="34"/>
      <c r="H24" s="34"/>
      <c r="I24" s="34"/>
      <c r="J24" s="31">
        <f t="shared" si="0"/>
        <v>0</v>
      </c>
      <c r="L24" s="87"/>
    </row>
    <row r="25" spans="2:12" ht="15">
      <c r="B25" s="6">
        <v>232</v>
      </c>
      <c r="C25" s="7" t="s">
        <v>22</v>
      </c>
      <c r="D25" s="43"/>
      <c r="E25" s="34"/>
      <c r="F25" s="34"/>
      <c r="G25" s="34"/>
      <c r="H25" s="34"/>
      <c r="I25" s="34"/>
      <c r="J25" s="31">
        <f t="shared" si="0"/>
        <v>0</v>
      </c>
      <c r="L25" s="87"/>
    </row>
    <row r="26" spans="2:12" ht="22.5">
      <c r="B26" s="12" t="s">
        <v>23</v>
      </c>
      <c r="C26" s="13" t="s">
        <v>25</v>
      </c>
      <c r="D26" s="34">
        <f aca="true" t="shared" si="3" ref="D26:J26">SUM(D23:D25)</f>
        <v>0</v>
      </c>
      <c r="E26" s="34">
        <f t="shared" si="3"/>
        <v>0</v>
      </c>
      <c r="F26" s="34">
        <f t="shared" si="3"/>
        <v>0</v>
      </c>
      <c r="G26" s="34">
        <f t="shared" si="3"/>
        <v>0</v>
      </c>
      <c r="H26" s="34">
        <f>SUM(H23:H25)</f>
        <v>0</v>
      </c>
      <c r="I26" s="34">
        <f t="shared" si="3"/>
        <v>0</v>
      </c>
      <c r="J26" s="35">
        <f t="shared" si="3"/>
        <v>0</v>
      </c>
      <c r="L26" s="87"/>
    </row>
    <row r="27" spans="2:12" ht="15">
      <c r="B27" s="9" t="s">
        <v>26</v>
      </c>
      <c r="C27" s="15" t="s">
        <v>27</v>
      </c>
      <c r="D27" s="36">
        <f aca="true" t="shared" si="4" ref="D27:J27">D22+D26</f>
        <v>0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>H22+H26</f>
        <v>0</v>
      </c>
      <c r="I27" s="36">
        <f t="shared" si="4"/>
        <v>0</v>
      </c>
      <c r="J27" s="37">
        <f t="shared" si="4"/>
        <v>0</v>
      </c>
      <c r="L27" s="87">
        <v>0.5046635418994765</v>
      </c>
    </row>
    <row r="28" spans="2:12" ht="15">
      <c r="B28" s="25" t="s">
        <v>29</v>
      </c>
      <c r="C28" s="57"/>
      <c r="D28" s="38"/>
      <c r="E28" s="39"/>
      <c r="F28" s="39"/>
      <c r="G28" s="39"/>
      <c r="H28" s="39"/>
      <c r="I28" s="39"/>
      <c r="J28" s="31">
        <f t="shared" si="0"/>
        <v>0</v>
      </c>
      <c r="L28" s="87"/>
    </row>
    <row r="29" spans="2:12" ht="15.75" thickBot="1">
      <c r="B29" s="26" t="s">
        <v>28</v>
      </c>
      <c r="C29" s="58"/>
      <c r="D29" s="41">
        <f aca="true" t="shared" si="5" ref="D29:J29">D18+D27</f>
        <v>2101.570141309554</v>
      </c>
      <c r="E29" s="41">
        <f t="shared" si="5"/>
        <v>2247</v>
      </c>
      <c r="F29" s="41">
        <f t="shared" si="5"/>
        <v>2247</v>
      </c>
      <c r="G29" s="41">
        <f t="shared" si="5"/>
        <v>2247</v>
      </c>
      <c r="H29" s="41">
        <f>H18+H27</f>
        <v>833</v>
      </c>
      <c r="I29" s="41">
        <f t="shared" si="5"/>
        <v>714</v>
      </c>
      <c r="J29" s="42">
        <f t="shared" si="5"/>
        <v>119</v>
      </c>
      <c r="L29" s="87">
        <v>0.6658705546941429</v>
      </c>
    </row>
    <row r="31" spans="3:5" ht="15">
      <c r="C31" s="1" t="s">
        <v>80</v>
      </c>
      <c r="E31" s="1" t="s">
        <v>81</v>
      </c>
    </row>
    <row r="32" spans="3:5" ht="15">
      <c r="C32" s="1" t="s">
        <v>41</v>
      </c>
      <c r="E32" s="1" t="s">
        <v>42</v>
      </c>
    </row>
  </sheetData>
  <sheetProtection/>
  <mergeCells count="4">
    <mergeCell ref="B8:B10"/>
    <mergeCell ref="C8:C10"/>
    <mergeCell ref="J9:J10"/>
    <mergeCell ref="B3:J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4:M33"/>
  <sheetViews>
    <sheetView zoomScalePageLayoutView="0" workbookViewId="0" topLeftCell="A7">
      <selection activeCell="L28" sqref="L28"/>
    </sheetView>
  </sheetViews>
  <sheetFormatPr defaultColWidth="9.140625" defaultRowHeight="15"/>
  <cols>
    <col min="1" max="1" width="4.00390625" style="1" customWidth="1"/>
    <col min="2" max="2" width="13.7109375" style="1" customWidth="1"/>
    <col min="3" max="3" width="25.00390625" style="1" customWidth="1"/>
    <col min="4" max="10" width="8.00390625" style="1" customWidth="1"/>
    <col min="11" max="16384" width="9.140625" style="1" customWidth="1"/>
  </cols>
  <sheetData>
    <row r="4" spans="2:10" s="89" customFormat="1" ht="15.75">
      <c r="B4" s="150" t="s">
        <v>103</v>
      </c>
      <c r="C4" s="150"/>
      <c r="D4" s="150"/>
      <c r="E4" s="150"/>
      <c r="F4" s="150"/>
      <c r="G4" s="150"/>
      <c r="H4" s="150"/>
      <c r="I4" s="150"/>
      <c r="J4" s="150"/>
    </row>
    <row r="5" spans="2:11" ht="15.75" thickBot="1">
      <c r="B5" s="90"/>
      <c r="C5" s="91"/>
      <c r="D5" s="91"/>
      <c r="E5" s="90"/>
      <c r="F5" s="90"/>
      <c r="G5" s="92"/>
      <c r="H5" s="92"/>
      <c r="I5" s="93"/>
      <c r="J5" s="121" t="s">
        <v>89</v>
      </c>
      <c r="K5" s="95"/>
    </row>
    <row r="6" spans="2:11" s="101" customFormat="1" ht="15">
      <c r="B6" s="96"/>
      <c r="C6" s="97"/>
      <c r="D6" s="97"/>
      <c r="E6" s="98"/>
      <c r="F6" s="98"/>
      <c r="G6" s="99"/>
      <c r="H6" s="99"/>
      <c r="I6" s="99"/>
      <c r="J6" s="115"/>
      <c r="K6" s="100"/>
    </row>
    <row r="7" spans="2:11" ht="23.25">
      <c r="B7" s="102" t="s">
        <v>0</v>
      </c>
      <c r="C7" s="27" t="s">
        <v>50</v>
      </c>
      <c r="D7" s="91"/>
      <c r="E7" s="91"/>
      <c r="F7" s="91"/>
      <c r="G7" s="91"/>
      <c r="H7" s="4"/>
      <c r="I7" s="116"/>
      <c r="J7" s="117"/>
      <c r="K7" s="95"/>
    </row>
    <row r="8" spans="2:11" ht="15">
      <c r="B8" s="102" t="s">
        <v>1</v>
      </c>
      <c r="C8" s="5" t="s">
        <v>51</v>
      </c>
      <c r="D8" s="104"/>
      <c r="E8" s="104"/>
      <c r="F8" s="104"/>
      <c r="G8" s="104"/>
      <c r="H8" s="4"/>
      <c r="I8" s="116"/>
      <c r="J8" s="117"/>
      <c r="K8" s="95"/>
    </row>
    <row r="9" spans="2:11" s="107" customFormat="1" ht="15">
      <c r="B9" s="138" t="s">
        <v>2</v>
      </c>
      <c r="C9" s="141" t="s">
        <v>3</v>
      </c>
      <c r="D9" s="105" t="s">
        <v>4</v>
      </c>
      <c r="E9" s="105" t="s">
        <v>5</v>
      </c>
      <c r="F9" s="105" t="s">
        <v>6</v>
      </c>
      <c r="G9" s="105" t="s">
        <v>7</v>
      </c>
      <c r="H9" s="111" t="s">
        <v>8</v>
      </c>
      <c r="I9" s="111" t="s">
        <v>9</v>
      </c>
      <c r="J9" s="118" t="s">
        <v>90</v>
      </c>
      <c r="K9" s="106"/>
    </row>
    <row r="10" spans="2:11" s="110" customFormat="1" ht="22.5">
      <c r="B10" s="139"/>
      <c r="C10" s="142"/>
      <c r="D10" s="108" t="s">
        <v>10</v>
      </c>
      <c r="E10" s="108" t="s">
        <v>91</v>
      </c>
      <c r="F10" s="113" t="s">
        <v>92</v>
      </c>
      <c r="G10" s="113" t="s">
        <v>92</v>
      </c>
      <c r="H10" s="113" t="s">
        <v>98</v>
      </c>
      <c r="I10" s="108" t="s">
        <v>10</v>
      </c>
      <c r="J10" s="144" t="s">
        <v>93</v>
      </c>
      <c r="K10" s="109"/>
    </row>
    <row r="11" spans="2:11" s="110" customFormat="1" ht="45">
      <c r="B11" s="140"/>
      <c r="C11" s="143"/>
      <c r="D11" s="112" t="s">
        <v>94</v>
      </c>
      <c r="E11" s="112" t="s">
        <v>95</v>
      </c>
      <c r="F11" s="112" t="s">
        <v>96</v>
      </c>
      <c r="G11" s="112" t="s">
        <v>97</v>
      </c>
      <c r="H11" s="112" t="s">
        <v>99</v>
      </c>
      <c r="I11" s="112" t="s">
        <v>100</v>
      </c>
      <c r="J11" s="145"/>
      <c r="K11" s="109"/>
    </row>
    <row r="12" spans="2:13" ht="15">
      <c r="B12" s="6">
        <v>600</v>
      </c>
      <c r="C12" s="7" t="s">
        <v>11</v>
      </c>
      <c r="D12" s="7"/>
      <c r="E12" s="8"/>
      <c r="F12" s="8"/>
      <c r="G12" s="8"/>
      <c r="H12" s="8"/>
      <c r="I12" s="8"/>
      <c r="J12" s="31">
        <f>H12-I12</f>
        <v>0</v>
      </c>
      <c r="L12" s="87">
        <v>0.9080257762155829</v>
      </c>
      <c r="M12" s="2"/>
    </row>
    <row r="13" spans="2:12" ht="15">
      <c r="B13" s="6">
        <v>601</v>
      </c>
      <c r="C13" s="7" t="s">
        <v>12</v>
      </c>
      <c r="D13" s="7"/>
      <c r="E13" s="8"/>
      <c r="F13" s="8"/>
      <c r="G13" s="8"/>
      <c r="H13" s="8"/>
      <c r="I13" s="8"/>
      <c r="J13" s="31">
        <f aca="true" t="shared" si="0" ref="J13:J29">H13-I13</f>
        <v>0</v>
      </c>
      <c r="L13" s="87">
        <v>0.9120212530440558</v>
      </c>
    </row>
    <row r="14" spans="2:12" ht="15">
      <c r="B14" s="6">
        <v>602</v>
      </c>
      <c r="C14" s="7" t="s">
        <v>13</v>
      </c>
      <c r="D14" s="7"/>
      <c r="E14" s="8"/>
      <c r="F14" s="8"/>
      <c r="G14" s="8"/>
      <c r="H14" s="8"/>
      <c r="I14" s="8"/>
      <c r="J14" s="31">
        <f t="shared" si="0"/>
        <v>0</v>
      </c>
      <c r="L14" s="87">
        <v>0.8133149695029245</v>
      </c>
    </row>
    <row r="15" spans="2:12" ht="15">
      <c r="B15" s="6">
        <v>603</v>
      </c>
      <c r="C15" s="7" t="s">
        <v>14</v>
      </c>
      <c r="D15" s="7"/>
      <c r="E15" s="8"/>
      <c r="F15" s="8"/>
      <c r="G15" s="8"/>
      <c r="H15" s="8"/>
      <c r="I15" s="8"/>
      <c r="J15" s="31">
        <f t="shared" si="0"/>
        <v>0</v>
      </c>
      <c r="L15" s="87">
        <v>0.8527424627678896</v>
      </c>
    </row>
    <row r="16" spans="2:12" ht="15">
      <c r="B16" s="6">
        <v>604</v>
      </c>
      <c r="C16" s="7" t="s">
        <v>15</v>
      </c>
      <c r="D16" s="7"/>
      <c r="E16" s="8"/>
      <c r="F16" s="8"/>
      <c r="G16" s="8"/>
      <c r="H16" s="8"/>
      <c r="I16" s="8"/>
      <c r="J16" s="31">
        <f t="shared" si="0"/>
        <v>0</v>
      </c>
      <c r="L16" s="87">
        <v>0.7924</v>
      </c>
    </row>
    <row r="17" spans="2:12" ht="15">
      <c r="B17" s="6">
        <v>605</v>
      </c>
      <c r="C17" s="7" t="s">
        <v>16</v>
      </c>
      <c r="D17" s="7"/>
      <c r="E17" s="8"/>
      <c r="F17" s="8"/>
      <c r="G17" s="8"/>
      <c r="H17" s="8"/>
      <c r="I17" s="8"/>
      <c r="J17" s="31">
        <f t="shared" si="0"/>
        <v>0</v>
      </c>
      <c r="L17" s="87"/>
    </row>
    <row r="18" spans="2:12" ht="15">
      <c r="B18" s="6">
        <v>606</v>
      </c>
      <c r="C18" s="7" t="s">
        <v>17</v>
      </c>
      <c r="D18" s="7"/>
      <c r="E18" s="8"/>
      <c r="F18" s="8"/>
      <c r="G18" s="8"/>
      <c r="H18" s="8"/>
      <c r="I18" s="8"/>
      <c r="J18" s="31">
        <f t="shared" si="0"/>
        <v>0</v>
      </c>
      <c r="L18" s="87">
        <v>0.16198526001133845</v>
      </c>
    </row>
    <row r="19" spans="2:12" ht="15">
      <c r="B19" s="9" t="s">
        <v>18</v>
      </c>
      <c r="C19" s="10" t="s">
        <v>19</v>
      </c>
      <c r="D19" s="11">
        <f aca="true" t="shared" si="1" ref="D19:I19">SUM(D12:D18)</f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33">
        <f>SUM(J12:J18)</f>
        <v>0</v>
      </c>
      <c r="L19" s="87">
        <v>0.8248644050431699</v>
      </c>
    </row>
    <row r="20" spans="2:12" ht="15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31">
        <f t="shared" si="0"/>
        <v>0</v>
      </c>
      <c r="L20" s="87">
        <v>0.5441336230309615</v>
      </c>
    </row>
    <row r="21" spans="2:12" ht="15">
      <c r="B21" s="6">
        <v>231</v>
      </c>
      <c r="C21" s="7" t="s">
        <v>21</v>
      </c>
      <c r="D21" s="43">
        <v>571</v>
      </c>
      <c r="E21" s="8">
        <v>0</v>
      </c>
      <c r="F21" s="8">
        <v>0</v>
      </c>
      <c r="G21" s="8">
        <v>3560</v>
      </c>
      <c r="H21" s="8">
        <v>1187</v>
      </c>
      <c r="I21" s="8">
        <v>0</v>
      </c>
      <c r="J21" s="31">
        <f t="shared" si="0"/>
        <v>1187</v>
      </c>
      <c r="L21" s="87">
        <v>0.502744686399361</v>
      </c>
    </row>
    <row r="22" spans="2:12" ht="1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31">
        <f t="shared" si="0"/>
        <v>0</v>
      </c>
      <c r="L22" s="87"/>
    </row>
    <row r="23" spans="2:12" ht="22.5">
      <c r="B23" s="12" t="s">
        <v>23</v>
      </c>
      <c r="C23" s="13" t="s">
        <v>24</v>
      </c>
      <c r="D23" s="14">
        <f aca="true" t="shared" si="2" ref="D23:J23">SUM(D20:D22)</f>
        <v>571</v>
      </c>
      <c r="E23" s="14">
        <f t="shared" si="2"/>
        <v>0</v>
      </c>
      <c r="F23" s="14">
        <f t="shared" si="2"/>
        <v>0</v>
      </c>
      <c r="G23" s="14">
        <f t="shared" si="2"/>
        <v>3560</v>
      </c>
      <c r="H23" s="14">
        <f t="shared" si="2"/>
        <v>1187</v>
      </c>
      <c r="I23" s="14">
        <f t="shared" si="2"/>
        <v>0</v>
      </c>
      <c r="J23" s="35">
        <f t="shared" si="2"/>
        <v>1187</v>
      </c>
      <c r="L23" s="87">
        <v>0.5046635418994765</v>
      </c>
    </row>
    <row r="24" spans="2:12" ht="1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31">
        <f t="shared" si="0"/>
        <v>0</v>
      </c>
      <c r="L24" s="87"/>
    </row>
    <row r="25" spans="2:12" ht="1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31">
        <f t="shared" si="0"/>
        <v>0</v>
      </c>
      <c r="L25" s="87"/>
    </row>
    <row r="26" spans="2:12" ht="1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31">
        <f t="shared" si="0"/>
        <v>0</v>
      </c>
      <c r="L26" s="87"/>
    </row>
    <row r="27" spans="2:12" ht="22.5">
      <c r="B27" s="12" t="s">
        <v>23</v>
      </c>
      <c r="C27" s="13" t="s">
        <v>25</v>
      </c>
      <c r="D27" s="14">
        <f aca="true" t="shared" si="3" ref="D27:J27">SUM(D24:D26)</f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>SUM(H24:H26)</f>
        <v>0</v>
      </c>
      <c r="I27" s="14">
        <f t="shared" si="3"/>
        <v>0</v>
      </c>
      <c r="J27" s="35">
        <f t="shared" si="3"/>
        <v>0</v>
      </c>
      <c r="L27" s="87"/>
    </row>
    <row r="28" spans="2:12" ht="15">
      <c r="B28" s="9" t="s">
        <v>26</v>
      </c>
      <c r="C28" s="15" t="s">
        <v>27</v>
      </c>
      <c r="D28" s="16">
        <f aca="true" t="shared" si="4" ref="D28:J28">D23+D27</f>
        <v>571</v>
      </c>
      <c r="E28" s="16">
        <f t="shared" si="4"/>
        <v>0</v>
      </c>
      <c r="F28" s="16">
        <f t="shared" si="4"/>
        <v>0</v>
      </c>
      <c r="G28" s="16">
        <f t="shared" si="4"/>
        <v>3560</v>
      </c>
      <c r="H28" s="16">
        <f>H23+H27</f>
        <v>1187</v>
      </c>
      <c r="I28" s="16">
        <f t="shared" si="4"/>
        <v>0</v>
      </c>
      <c r="J28" s="37">
        <f t="shared" si="4"/>
        <v>1187</v>
      </c>
      <c r="L28" s="87">
        <v>0.5046635418994765</v>
      </c>
    </row>
    <row r="29" spans="2:12" ht="15">
      <c r="B29" s="146" t="s">
        <v>29</v>
      </c>
      <c r="C29" s="147"/>
      <c r="D29" s="23"/>
      <c r="E29" s="17"/>
      <c r="F29" s="17"/>
      <c r="G29" s="17"/>
      <c r="H29" s="17"/>
      <c r="I29" s="17"/>
      <c r="J29" s="31">
        <f t="shared" si="0"/>
        <v>0</v>
      </c>
      <c r="L29" s="87"/>
    </row>
    <row r="30" spans="2:12" ht="15.75" thickBot="1">
      <c r="B30" s="148" t="s">
        <v>28</v>
      </c>
      <c r="C30" s="149"/>
      <c r="D30" s="18">
        <f aca="true" t="shared" si="5" ref="D30:J30">D19+D28</f>
        <v>571</v>
      </c>
      <c r="E30" s="18">
        <f t="shared" si="5"/>
        <v>0</v>
      </c>
      <c r="F30" s="18">
        <f t="shared" si="5"/>
        <v>0</v>
      </c>
      <c r="G30" s="18">
        <f t="shared" si="5"/>
        <v>3560</v>
      </c>
      <c r="H30" s="18">
        <f>H19+H28</f>
        <v>1187</v>
      </c>
      <c r="I30" s="18">
        <f t="shared" si="5"/>
        <v>0</v>
      </c>
      <c r="J30" s="42">
        <f t="shared" si="5"/>
        <v>1187</v>
      </c>
      <c r="L30" s="87">
        <v>0.6658705546941429</v>
      </c>
    </row>
    <row r="32" spans="3:5" ht="15">
      <c r="C32" s="1" t="s">
        <v>80</v>
      </c>
      <c r="E32" s="1" t="s">
        <v>81</v>
      </c>
    </row>
    <row r="33" spans="3:5" ht="15">
      <c r="C33" s="1" t="s">
        <v>41</v>
      </c>
      <c r="E33" s="1" t="s">
        <v>42</v>
      </c>
    </row>
  </sheetData>
  <sheetProtection/>
  <mergeCells count="6">
    <mergeCell ref="B9:B11"/>
    <mergeCell ref="C9:C11"/>
    <mergeCell ref="J10:J11"/>
    <mergeCell ref="B4:J4"/>
    <mergeCell ref="B30:C30"/>
    <mergeCell ref="B29:C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2019-05-29T10:23:52Z</cp:lastPrinted>
  <dcterms:created xsi:type="dcterms:W3CDTF">2018-10-30T08:58:32Z</dcterms:created>
  <dcterms:modified xsi:type="dcterms:W3CDTF">2019-05-29T10:52:35Z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