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ETOR 2024\"/>
    </mc:Choice>
  </mc:AlternateContent>
  <bookViews>
    <workbookView xWindow="0" yWindow="0" windowWidth="24000" windowHeight="9735" activeTab="4"/>
  </bookViews>
  <sheets>
    <sheet name="Aneksi 1" sheetId="1" r:id="rId1"/>
    <sheet name="Aneksi 2" sheetId="2" r:id="rId2"/>
    <sheet name="Anek 2.1" sheetId="12" r:id="rId3"/>
    <sheet name="Aneksi 2.2" sheetId="11" r:id="rId4"/>
    <sheet name="Aneksi 3" sheetId="3" r:id="rId5"/>
    <sheet name="Aneksi 4" sheetId="4" r:id="rId6"/>
    <sheet name="Aneksi 5" sheetId="6" r:id="rId7"/>
    <sheet name="Te ardhurat" sheetId="13" r:id="rId8"/>
  </sheets>
  <externalReferences>
    <externalReference r:id="rId9"/>
  </externalReferences>
  <definedNames>
    <definedName name="_xlnm._FilterDatabase" localSheetId="3" hidden="1">'Aneksi 2.2'!$A$6:$X$20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  <c r="G11" i="4"/>
  <c r="E9" i="4"/>
  <c r="I9" i="4" l="1"/>
  <c r="D13" i="4"/>
  <c r="D8" i="4"/>
  <c r="D7" i="4"/>
  <c r="D6" i="4"/>
  <c r="D5" i="4"/>
  <c r="I6" i="6" l="1"/>
  <c r="I7" i="6"/>
  <c r="I8" i="6"/>
  <c r="I9" i="6"/>
  <c r="I10" i="6"/>
  <c r="I11" i="6"/>
  <c r="I5" i="6"/>
  <c r="H12" i="6"/>
  <c r="G12" i="6" l="1"/>
  <c r="I12" i="6" s="1"/>
  <c r="H16" i="13" l="1"/>
  <c r="H17" i="13" s="1"/>
  <c r="H14" i="13"/>
  <c r="H15" i="13" s="1"/>
  <c r="J5" i="12" l="1"/>
  <c r="J6" i="12"/>
  <c r="J12" i="12"/>
  <c r="J13" i="12"/>
  <c r="C14" i="12" l="1"/>
  <c r="U7" i="11" l="1"/>
  <c r="G12" i="2" l="1"/>
  <c r="G14" i="2"/>
  <c r="G15" i="2"/>
  <c r="I8" i="2" l="1"/>
  <c r="G9" i="2"/>
  <c r="G13" i="2"/>
  <c r="J13" i="2" s="1"/>
  <c r="W18" i="11"/>
  <c r="X18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V7" i="11"/>
  <c r="E7" i="11"/>
  <c r="I7" i="2" l="1"/>
  <c r="I13" i="2"/>
  <c r="I9" i="2"/>
  <c r="W8" i="11"/>
  <c r="X8" i="11"/>
  <c r="W9" i="11"/>
  <c r="X9" i="11"/>
  <c r="W12" i="11"/>
  <c r="X12" i="11"/>
  <c r="W13" i="11"/>
  <c r="X13" i="11"/>
  <c r="W14" i="11"/>
  <c r="X14" i="11"/>
  <c r="W15" i="11"/>
  <c r="X15" i="11"/>
  <c r="W16" i="11"/>
  <c r="X16" i="11"/>
  <c r="W17" i="11"/>
  <c r="X17" i="11"/>
  <c r="W7" i="11" l="1"/>
  <c r="X7" i="11"/>
  <c r="H24" i="11" l="1"/>
  <c r="V32" i="11"/>
  <c r="H25" i="11"/>
  <c r="V33" i="11"/>
  <c r="X22" i="11"/>
  <c r="W22" i="11"/>
  <c r="W25" i="11" s="1"/>
  <c r="V34" i="11" l="1"/>
  <c r="G10" i="1"/>
  <c r="K6" i="1"/>
  <c r="I11" i="4" l="1"/>
  <c r="I8" i="4"/>
  <c r="L10" i="3" l="1"/>
  <c r="L9" i="3"/>
  <c r="O9" i="3" l="1"/>
  <c r="R9" i="3" s="1"/>
  <c r="O10" i="3"/>
  <c r="R10" i="3" s="1"/>
  <c r="O7" i="3"/>
  <c r="I13" i="4"/>
  <c r="E8" i="4"/>
  <c r="E7" i="4"/>
  <c r="O11" i="3"/>
  <c r="L11" i="3"/>
  <c r="I11" i="3"/>
  <c r="F11" i="3"/>
  <c r="I9" i="3"/>
  <c r="L7" i="3"/>
  <c r="I7" i="3"/>
  <c r="F7" i="3"/>
  <c r="R6" i="3"/>
  <c r="I6" i="3"/>
  <c r="Q6" i="3" s="1"/>
  <c r="F6" i="3"/>
  <c r="P6" i="3" s="1"/>
  <c r="I5" i="3"/>
  <c r="F5" i="3"/>
  <c r="P5" i="3" s="1"/>
  <c r="O4" i="3"/>
  <c r="L4" i="3"/>
  <c r="I4" i="3"/>
  <c r="F4" i="3"/>
  <c r="Q5" i="3" l="1"/>
  <c r="R5" i="3"/>
  <c r="Q9" i="3"/>
  <c r="Q7" i="3"/>
  <c r="R4" i="3"/>
  <c r="P8" i="3"/>
  <c r="Q11" i="3"/>
  <c r="I5" i="4"/>
  <c r="I7" i="4"/>
  <c r="I6" i="4"/>
  <c r="Q8" i="3"/>
  <c r="R8" i="3"/>
  <c r="R7" i="3"/>
  <c r="R11" i="3"/>
  <c r="P7" i="3"/>
  <c r="P4" i="3"/>
  <c r="Q4" i="3"/>
  <c r="P11" i="3"/>
  <c r="G16" i="2" l="1"/>
  <c r="F17" i="2"/>
  <c r="J16" i="2" l="1"/>
  <c r="I16" i="2"/>
  <c r="J7" i="12" l="1"/>
  <c r="J11" i="12"/>
  <c r="J9" i="12"/>
  <c r="J10" i="12"/>
  <c r="J8" i="12"/>
  <c r="I29" i="2" l="1"/>
  <c r="F39" i="2"/>
  <c r="F14" i="12"/>
  <c r="H14" i="12" l="1"/>
  <c r="J4" i="12"/>
  <c r="H28" i="2"/>
  <c r="I18" i="2"/>
  <c r="G14" i="12" l="1"/>
  <c r="J14" i="12" s="1"/>
  <c r="I14" i="12"/>
  <c r="I19" i="2"/>
  <c r="I28" i="2" s="1"/>
  <c r="J28" i="2"/>
  <c r="H17" i="2" l="1"/>
  <c r="I17" i="2" l="1"/>
  <c r="G17" i="2"/>
  <c r="J17" i="2" s="1"/>
  <c r="J6" i="1" l="1"/>
  <c r="I10" i="1" l="1"/>
  <c r="H39" i="2" l="1"/>
  <c r="E14" i="12" l="1"/>
  <c r="D14" i="12" l="1"/>
  <c r="F10" i="1" l="1"/>
  <c r="E10" i="1"/>
  <c r="D39" i="2" l="1"/>
  <c r="E39" i="2"/>
  <c r="G39" i="2"/>
  <c r="J39" i="2" s="1"/>
  <c r="D28" i="2"/>
  <c r="E28" i="2"/>
  <c r="C28" i="2"/>
  <c r="D17" i="2"/>
  <c r="E17" i="2"/>
  <c r="C17" i="2"/>
  <c r="C10" i="1"/>
  <c r="J19" i="2"/>
  <c r="J18" i="2"/>
  <c r="K9" i="1" l="1"/>
  <c r="J9" i="1"/>
  <c r="J10" i="1" s="1"/>
  <c r="H10" i="1"/>
  <c r="K10" i="1" s="1"/>
  <c r="R40" i="2" l="1"/>
  <c r="J7" i="2" l="1"/>
  <c r="J9" i="2"/>
  <c r="J8" i="2" l="1"/>
  <c r="J30" i="2" l="1"/>
  <c r="J31" i="2"/>
  <c r="J29" i="2"/>
  <c r="C39" i="2" l="1"/>
  <c r="I30" i="2" l="1"/>
  <c r="I31" i="2"/>
  <c r="I39" i="2" l="1"/>
</calcChain>
</file>

<file path=xl/comments1.xml><?xml version="1.0" encoding="utf-8"?>
<comments xmlns="http://schemas.openxmlformats.org/spreadsheetml/2006/main">
  <authors>
    <author>use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use:</t>
        </r>
        <r>
          <rPr>
            <sz val="9"/>
            <color indexed="81"/>
            <rFont val="Tahoma"/>
            <family val="2"/>
          </rPr>
          <t xml:space="preserve">
mungon 8223622 AH115</t>
        </r>
      </text>
    </comment>
  </commentList>
</comments>
</file>

<file path=xl/sharedStrings.xml><?xml version="1.0" encoding="utf-8"?>
<sst xmlns="http://schemas.openxmlformats.org/spreadsheetml/2006/main" count="290" uniqueCount="184">
  <si>
    <t>Programet</t>
  </si>
  <si>
    <t>Titulli</t>
  </si>
  <si>
    <t>Emertimi</t>
  </si>
  <si>
    <t>Buxheti Vjetor</t>
  </si>
  <si>
    <t>Diferenca</t>
  </si>
  <si>
    <t>Nen-Totali</t>
  </si>
  <si>
    <t>Paga</t>
  </si>
  <si>
    <t>Sigurime Shoqerore</t>
  </si>
  <si>
    <t>Spenzime operative</t>
  </si>
  <si>
    <t>Subvecione</t>
  </si>
  <si>
    <t>Transferta korente te brendshme</t>
  </si>
  <si>
    <t>Transferta korente te huaja</t>
  </si>
  <si>
    <t>Trans.Buxh.Fam.dhe Individ</t>
  </si>
  <si>
    <t>Ujitja dhe Kullimi</t>
  </si>
  <si>
    <t>Firma:</t>
  </si>
  <si>
    <t>Data:</t>
  </si>
  <si>
    <t>ΤΟΤΑLI</t>
  </si>
  <si>
    <t>TOTALI I SHPENZIMEVE</t>
  </si>
  <si>
    <t>Vetëqeverisjes Vendore</t>
  </si>
  <si>
    <t>0 424 0</t>
  </si>
  <si>
    <t>0 426 0</t>
  </si>
  <si>
    <t>Buxheti vjetor i rishikuar</t>
  </si>
  <si>
    <t>Administrimi i pyjeve</t>
  </si>
  <si>
    <t>Programi</t>
  </si>
  <si>
    <t>DEMP</t>
  </si>
  <si>
    <t>Adriatik Onjea</t>
  </si>
  <si>
    <t>Komente</t>
  </si>
  <si>
    <t xml:space="preserve"> </t>
  </si>
  <si>
    <t>Projektet me financim te brendshem ( ne 000/leke)</t>
  </si>
  <si>
    <t>Vlera e plote e projektit</t>
  </si>
  <si>
    <t>Realizimi në %</t>
  </si>
  <si>
    <t>Artikulli</t>
  </si>
  <si>
    <t>Zhvillimi ekonomike</t>
  </si>
  <si>
    <t>AG115</t>
  </si>
  <si>
    <t>AF115</t>
  </si>
  <si>
    <t>Funksionet</t>
  </si>
  <si>
    <t>Nr</t>
  </si>
  <si>
    <t>Fakt 609</t>
  </si>
  <si>
    <t>TOTAL</t>
  </si>
  <si>
    <t>Produkti</t>
  </si>
  <si>
    <t>V426AAB</t>
  </si>
  <si>
    <t>Inspektim dhe kontroll I plotë I sipërfaqes pyjore</t>
  </si>
  <si>
    <t>V424AAB</t>
  </si>
  <si>
    <t>V424AAC</t>
  </si>
  <si>
    <t>V426AAA</t>
  </si>
  <si>
    <t>V424AAA</t>
  </si>
  <si>
    <t>V422AAA</t>
  </si>
  <si>
    <t>Rehabilitime pjesore te kanaleve vaditese</t>
  </si>
  <si>
    <t xml:space="preserve">Plan 600 </t>
  </si>
  <si>
    <t xml:space="preserve">Fakt 600  </t>
  </si>
  <si>
    <t xml:space="preserve">Plan 601        </t>
  </si>
  <si>
    <t xml:space="preserve">Fakt 601  </t>
  </si>
  <si>
    <t>Plan 602</t>
  </si>
  <si>
    <t xml:space="preserve">Fakt 602             </t>
  </si>
  <si>
    <t xml:space="preserve">Plan 603 </t>
  </si>
  <si>
    <t xml:space="preserve">Fakt 603  </t>
  </si>
  <si>
    <t xml:space="preserve">Plan 604 </t>
  </si>
  <si>
    <t>Fakt 604</t>
  </si>
  <si>
    <t xml:space="preserve">Plan 606 </t>
  </si>
  <si>
    <t xml:space="preserve">Fakt 606 </t>
  </si>
  <si>
    <t xml:space="preserve">Plan 609 </t>
  </si>
  <si>
    <t xml:space="preserve">Plan 230  </t>
  </si>
  <si>
    <t xml:space="preserve">Fakt 230 </t>
  </si>
  <si>
    <t xml:space="preserve">Plan 231 </t>
  </si>
  <si>
    <t xml:space="preserve">Fakt 231 </t>
  </si>
  <si>
    <t xml:space="preserve">Total Plan                   </t>
  </si>
  <si>
    <t xml:space="preserve">Total Fakt              </t>
  </si>
  <si>
    <t>I</t>
  </si>
  <si>
    <t>II</t>
  </si>
  <si>
    <t>III</t>
  </si>
  <si>
    <t>IV</t>
  </si>
  <si>
    <t>Luhatjet ne Kosto per Njesi</t>
  </si>
  <si>
    <t>Kodi</t>
  </si>
  <si>
    <t>Njesia matese</t>
  </si>
  <si>
    <t>V=IV-I</t>
  </si>
  <si>
    <t>V=IV-II</t>
  </si>
  <si>
    <t>V=IV-III</t>
  </si>
  <si>
    <t>numër</t>
  </si>
  <si>
    <t>ha</t>
  </si>
  <si>
    <t>km</t>
  </si>
  <si>
    <t>Objektivat e politikes</t>
  </si>
  <si>
    <t>Kodi I treguesve te Performances/Produktit</t>
  </si>
  <si>
    <t>Emertimi i treguesve te Performances/Produktit</t>
  </si>
  <si>
    <t>Realizimi ne % i Treguesve te performances</t>
  </si>
  <si>
    <t>Pyjet dhe Kullotat. Mirëmbajtja dhe përmirësimi i hapësirave të pyje-kullotave mbi 85% të sipërfaqes, rritja e kapaciteteve shfrytëzuese të sipërfaqes kullosore dhe pyjore mbi 75% të territorit të bashkisë.</t>
  </si>
  <si>
    <t>Nr.</t>
  </si>
  <si>
    <t>Emertimi I Investimit</t>
  </si>
  <si>
    <t>Burimi I financimit</t>
  </si>
  <si>
    <t xml:space="preserve">Vlera e Prokurimit </t>
  </si>
  <si>
    <t>Realizimi Progresiv</t>
  </si>
  <si>
    <t>Koha e fillimit Perfundimit</t>
  </si>
  <si>
    <t xml:space="preserve">Vlera </t>
  </si>
  <si>
    <t>%</t>
  </si>
  <si>
    <t>Total</t>
  </si>
  <si>
    <t>Fondi kontigjenc dhe rezervë</t>
  </si>
  <si>
    <t>Investime të patrupëzuara</t>
  </si>
  <si>
    <t>Investime të trupëzuara</t>
  </si>
  <si>
    <t>Emërtimi produktit</t>
  </si>
  <si>
    <t>Programet sipas metodologjisë së re të buxhetimit</t>
  </si>
  <si>
    <t>Ylli Muho</t>
  </si>
  <si>
    <t>Nr bujqwrish tw furnizuar me ujw</t>
  </si>
  <si>
    <t>Nr kontrollesh</t>
  </si>
  <si>
    <t>Qellimi 3</t>
  </si>
  <si>
    <t>Objektivi 3.1</t>
  </si>
  <si>
    <t>Aneksi 3. Raporti Permbledhes I realizimit te treguesve te performances/produkteve te programit.</t>
  </si>
  <si>
    <t>Aneksi 4. "Raporti i realizimit të objektivave të politikës së programit.</t>
  </si>
  <si>
    <t>Aneksi 5.Investimet.</t>
  </si>
  <si>
    <t xml:space="preserve">Grant I pakushtezuar </t>
  </si>
  <si>
    <t>KAP 05</t>
  </si>
  <si>
    <t>KAP 01</t>
  </si>
  <si>
    <t>Sasia faktike 2023 (12-mujor)</t>
  </si>
  <si>
    <t>Shpenzimet faktike 2023 (12-mujor)</t>
  </si>
  <si>
    <t>Kosto per njesi  fakt 2023 (12-mujor)</t>
  </si>
  <si>
    <t xml:space="preserve">Siparfaqja e tokës nën ujë (% ndaj totalit) </t>
  </si>
  <si>
    <t xml:space="preserve">Siparfaqja e tokës me kullim (% ndaj totalit) </t>
  </si>
  <si>
    <t xml:space="preserve">Sipërfaqe kullotash dhe pyjesh në shfrytëzim  </t>
  </si>
  <si>
    <t>Mirëmbajtja, përmirësimi, rrtija e sipërfaqes kullosore, shfrytëzimi i sipërfaqes mbi 70% të territorit në administrim të bashkisë</t>
  </si>
  <si>
    <t>Emertimmi i treguesit te performances</t>
  </si>
  <si>
    <t>ANEKSI 2. "Raporti i Shpenzimeve të funksioneve sipas artikujve" për vitin 2024.</t>
  </si>
  <si>
    <t>AD102</t>
  </si>
  <si>
    <t>ANEKSI 1. "Raporti i Shpenzimeve sipas Programeve për vitin 2024</t>
  </si>
  <si>
    <t>Fakti i Vitit Paraardhës 2023</t>
  </si>
  <si>
    <t>PBA viti 2024</t>
  </si>
  <si>
    <t>ANEKSI 2.1 "Raporti i Shpenzimeve të Programeve sipas artikujve" për vitin 2024.</t>
  </si>
  <si>
    <t>ANEKSI 2.1"Raporti i Shpenzimeve të Programeve sipas produkteve" për vitin 2024.</t>
  </si>
  <si>
    <t>4220</t>
  </si>
  <si>
    <t>Bledar Cili</t>
  </si>
  <si>
    <t>Niveli faktik 2023</t>
  </si>
  <si>
    <t>Niveli plan 2024</t>
  </si>
  <si>
    <t>Niveli i rishikuar 2024</t>
  </si>
  <si>
    <t>Pagesa dhe trajnime te afruara per stafin  e programit per bujqesine dhe mbrojtjen e konsumatorit si dhe mbeshtetjen e fermereve.</t>
  </si>
  <si>
    <t xml:space="preserve">Ujitja dhe Kullimi. Mbulimi me shërbime cilësore në bujqësi, ujitje - kullim, në 70% të territorit të Bashkisë Berat për vitin 2024 dhe në 85 % të territorit deri në vitin 2026, duke mbështetur, përmirësuar dhe rritur aktivitetin e tyre, si me menaxhimi i situatës së përbytjeve duke rritur kontrollet mbi kanalet kulluese.  </t>
  </si>
  <si>
    <t>Rritja e prodhimit bujqesor nepermjet mbeshtetjes dhe keshellimit te fermereve ne 4 njesite e bashkise Berat.</t>
  </si>
  <si>
    <t>Thimie Hoxha</t>
  </si>
  <si>
    <t>Drejtori</t>
  </si>
  <si>
    <t>Shpenzimet e Njësive Shpenzues në Drejtorine e Bujqesise, Administrimit te Pyjeve, Ujrave dhe Sherbimit Veterinar.</t>
  </si>
  <si>
    <t>Shpenzimet e Njësive Shpenzues nëDrejtorine e Bujqesise, Administrimit te Pyjeve, Ujrave dhe Sherbimit Veterinar.</t>
  </si>
  <si>
    <t>Shpenzimet e Njësive Shpenzues në Drejtorine e Bujqesise, Administrimit te Pyjeve, Ujrave dhe sherbimit Veterinar</t>
  </si>
  <si>
    <t>Sherbimii stafit te menaxhimit te fondit Pyjor</t>
  </si>
  <si>
    <t>V426AAC</t>
  </si>
  <si>
    <t>Siperfaqe e rehabilituar kullote dhe pyjore</t>
  </si>
  <si>
    <t>Mirëmbajtja rutinë   në kanalet vaditëse dhe kulluese</t>
  </si>
  <si>
    <t>V422AAD</t>
  </si>
  <si>
    <t>Fermere te mbeshtetur per zhvillimin rural dhe bujqesor</t>
  </si>
  <si>
    <t>Funksioni                           04260</t>
  </si>
  <si>
    <t>V426AAD</t>
  </si>
  <si>
    <t>Reabilitim Lere</t>
  </si>
  <si>
    <t>A426AAE</t>
  </si>
  <si>
    <t>Shpenzime per Pyllzime</t>
  </si>
  <si>
    <t>V452AAE</t>
  </si>
  <si>
    <t>Blerje mjeti Transporti</t>
  </si>
  <si>
    <t>Fondi i Akorduar per vitin 2024</t>
  </si>
  <si>
    <t xml:space="preserve"> Rikonstruksione te veprave ujore vseshje me beton kanal ujitesLapardha </t>
  </si>
  <si>
    <t>Blerje mjeti mjeti Transporti 4*4</t>
  </si>
  <si>
    <t>426AAA</t>
  </si>
  <si>
    <t>Sasia Plan 2024</t>
  </si>
  <si>
    <t>Shpenzimet plan 2024</t>
  </si>
  <si>
    <t>Kosto plan per njesi 2024</t>
  </si>
  <si>
    <t>Sasia Plan i rishikuar 2024</t>
  </si>
  <si>
    <t>Shpenzimet plan te rishikuara 2024</t>
  </si>
  <si>
    <t>Kosto per njesi plan i rishikuar 2024</t>
  </si>
  <si>
    <t>Menaxhimi I stafit te sherbimit pyjor</t>
  </si>
  <si>
    <t>Siperfaqe kullote e Rehbilituar</t>
  </si>
  <si>
    <t>V426AAE</t>
  </si>
  <si>
    <t>Siperfaqe Pyjore e Rehbilituar</t>
  </si>
  <si>
    <t>Bledar  Çili</t>
  </si>
  <si>
    <t>Bledar Çili</t>
  </si>
  <si>
    <t xml:space="preserve"> Keshellime të realizuara për zgjidhjen e konflikteve per token per mbrojtjen e fermereve </t>
  </si>
  <si>
    <t>Qellimi 1</t>
  </si>
  <si>
    <t xml:space="preserve">% eZgjidhjeve te konflikteve per token bujqesore dhe keshillime per fermeret. </t>
  </si>
  <si>
    <t>Qellim2</t>
  </si>
  <si>
    <t>Objektiv2.1</t>
  </si>
  <si>
    <t>Objektiv1.1</t>
  </si>
  <si>
    <t xml:space="preserve">Mbulimi me shërbime cilësore në bujqësi, ujitje - kullim, në 70% të territorit të Bashkisë Berat për vitin 2024 dhe në 85% të territorit deri në vitin 2026, duke mbështetur, përmirësuar dhe rritur aktivitetin e tyre, si me menaxhimi i situatës së përbytjeve duke rritur kontrollet mbi kanalet kulluese.  </t>
  </si>
  <si>
    <t>+</t>
  </si>
  <si>
    <t>Ndertim   Lere</t>
  </si>
  <si>
    <t>Realizimi8 mujor</t>
  </si>
  <si>
    <t>Buxheti  8-mujor</t>
  </si>
  <si>
    <t>Realizimi 8-mujor</t>
  </si>
  <si>
    <t>Buxheti 8- mujor</t>
  </si>
  <si>
    <t>Realizimi 8- mujor</t>
  </si>
  <si>
    <t>Sasia faktike 2024 (8-mujor)</t>
  </si>
  <si>
    <t>Shpenzimet faktike 2024 (8-mujor)</t>
  </si>
  <si>
    <t>Kosto per njesi  fakt 2024 (8-mujor)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</si>
</sst>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  <numFmt numFmtId="167" formatCode="#,##0.0"/>
    <numFmt numFmtId="168" formatCode="0.0"/>
    <numFmt numFmtId="169" formatCode="#,##0.000000000"/>
    <numFmt numFmtId="170" formatCode="0.0%"/>
    <numFmt numFmtId="171" formatCode="_-* #,##0.0_-;\-* #,##0.0_-;_-* &quot;-&quot;??_-;_-@_-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8"/>
      <color theme="4" tint="-0.499984740745262"/>
      <name val="Times New Roman"/>
      <family val="1"/>
    </font>
    <font>
      <sz val="10"/>
      <color theme="4" tint="-0.499984740745262"/>
      <name val="Times New Roman"/>
      <family val="1"/>
      <charset val="161"/>
    </font>
    <font>
      <sz val="10"/>
      <name val="Arial"/>
      <family val="2"/>
    </font>
    <font>
      <sz val="8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charset val="161"/>
      <scheme val="minor"/>
    </font>
    <font>
      <sz val="8"/>
      <color theme="4" tint="-0.499984740745262"/>
      <name val="Calibri"/>
      <family val="2"/>
      <charset val="161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charset val="161"/>
      <scheme val="minor"/>
    </font>
    <font>
      <sz val="10"/>
      <color theme="4" tint="-0.49998474074526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b/>
      <sz val="10"/>
      <color theme="4" tint="-0.499984740745262"/>
      <name val="Times New Roman"/>
      <family val="1"/>
    </font>
    <font>
      <sz val="8"/>
      <color theme="4" tint="-0.499984740745262"/>
      <name val="Calibri"/>
      <family val="2"/>
      <charset val="161"/>
    </font>
    <font>
      <sz val="8"/>
      <color rgb="FF1F4E78"/>
      <name val="Calibri"/>
      <family val="2"/>
      <charset val="161"/>
    </font>
    <font>
      <sz val="8"/>
      <color theme="5" tint="-0.249977111117893"/>
      <name val="Calibri"/>
      <family val="2"/>
      <charset val="161"/>
      <scheme val="minor"/>
    </font>
    <font>
      <b/>
      <sz val="8"/>
      <color theme="5" tint="-0.249977111117893"/>
      <name val="Calibri"/>
      <family val="2"/>
      <charset val="161"/>
      <scheme val="minor"/>
    </font>
    <font>
      <b/>
      <sz val="10"/>
      <color theme="5" tint="-0.249977111117893"/>
      <name val="Calibri"/>
      <family val="2"/>
      <charset val="16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auto="1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8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auto="1"/>
      </right>
      <top/>
      <bottom style="thin">
        <color theme="8" tint="-0.499984740745262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dotted">
        <color auto="1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</cellStyleXfs>
  <cellXfs count="313">
    <xf numFmtId="0" fontId="0" fillId="0" borderId="0" xfId="0"/>
    <xf numFmtId="0" fontId="7" fillId="0" borderId="0" xfId="0" applyFont="1"/>
    <xf numFmtId="0" fontId="7" fillId="0" borderId="18" xfId="0" applyFont="1" applyBorder="1"/>
    <xf numFmtId="0" fontId="7" fillId="0" borderId="14" xfId="0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0" xfId="0" applyNumberFormat="1" applyFont="1"/>
    <xf numFmtId="0" fontId="7" fillId="0" borderId="3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5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Alignment="1">
      <alignment wrapText="1"/>
    </xf>
    <xf numFmtId="0" fontId="7" fillId="0" borderId="1" xfId="0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9" fontId="7" fillId="0" borderId="1" xfId="1" applyFont="1" applyFill="1" applyBorder="1"/>
    <xf numFmtId="1" fontId="7" fillId="0" borderId="0" xfId="0" applyNumberFormat="1" applyFont="1"/>
    <xf numFmtId="43" fontId="7" fillId="0" borderId="0" xfId="0" applyNumberFormat="1" applyFont="1"/>
    <xf numFmtId="9" fontId="7" fillId="0" borderId="0" xfId="1" applyFont="1" applyFill="1" applyBorder="1"/>
    <xf numFmtId="0" fontId="7" fillId="0" borderId="1" xfId="0" applyFont="1" applyBorder="1" applyAlignment="1">
      <alignment wrapText="1"/>
    </xf>
    <xf numFmtId="2" fontId="7" fillId="0" borderId="0" xfId="0" applyNumberFormat="1" applyFont="1"/>
    <xf numFmtId="1" fontId="8" fillId="0" borderId="0" xfId="0" applyNumberFormat="1" applyFont="1"/>
    <xf numFmtId="0" fontId="11" fillId="0" borderId="26" xfId="0" applyFont="1" applyBorder="1" applyAlignment="1">
      <alignment horizontal="center" wrapText="1"/>
    </xf>
    <xf numFmtId="0" fontId="11" fillId="0" borderId="2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12" fillId="0" borderId="33" xfId="0" applyFont="1" applyBorder="1"/>
    <xf numFmtId="0" fontId="11" fillId="0" borderId="33" xfId="0" applyFont="1" applyBorder="1"/>
    <xf numFmtId="0" fontId="11" fillId="0" borderId="34" xfId="0" applyFont="1" applyBorder="1" applyAlignment="1">
      <alignment horizontal="center"/>
    </xf>
    <xf numFmtId="0" fontId="11" fillId="0" borderId="34" xfId="0" applyFont="1" applyBorder="1" applyAlignment="1">
      <alignment horizontal="left"/>
    </xf>
    <xf numFmtId="0" fontId="11" fillId="0" borderId="34" xfId="0" applyFont="1" applyBorder="1"/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30" xfId="0" applyFont="1" applyBorder="1"/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11" fillId="0" borderId="28" xfId="0" applyFont="1" applyBorder="1" applyAlignment="1">
      <alignment vertical="center"/>
    </xf>
    <xf numFmtId="0" fontId="11" fillId="0" borderId="30" xfId="0" applyFont="1" applyBorder="1" applyAlignment="1">
      <alignment horizontal="left"/>
    </xf>
    <xf numFmtId="0" fontId="11" fillId="0" borderId="32" xfId="0" applyFont="1" applyBorder="1"/>
    <xf numFmtId="0" fontId="11" fillId="0" borderId="28" xfId="0" applyFont="1" applyBorder="1"/>
    <xf numFmtId="0" fontId="11" fillId="0" borderId="32" xfId="0" applyFont="1" applyBorder="1" applyAlignment="1">
      <alignment vertical="center"/>
    </xf>
    <xf numFmtId="0" fontId="4" fillId="0" borderId="26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0" xfId="0" applyFont="1" applyBorder="1"/>
    <xf numFmtId="0" fontId="4" fillId="0" borderId="32" xfId="0" applyFont="1" applyBorder="1"/>
    <xf numFmtId="0" fontId="5" fillId="0" borderId="26" xfId="0" applyFont="1" applyBorder="1" applyAlignment="1">
      <alignment wrapText="1"/>
    </xf>
    <xf numFmtId="4" fontId="7" fillId="0" borderId="0" xfId="0" applyNumberFormat="1" applyFont="1"/>
    <xf numFmtId="169" fontId="7" fillId="0" borderId="0" xfId="0" applyNumberFormat="1" applyFont="1"/>
    <xf numFmtId="3" fontId="7" fillId="0" borderId="4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/>
    <xf numFmtId="3" fontId="7" fillId="0" borderId="6" xfId="0" applyNumberFormat="1" applyFont="1" applyBorder="1"/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center" vertical="center"/>
    </xf>
    <xf numFmtId="164" fontId="7" fillId="0" borderId="0" xfId="2" applyFont="1" applyFill="1" applyBorder="1"/>
    <xf numFmtId="0" fontId="7" fillId="0" borderId="42" xfId="0" applyFont="1" applyBorder="1"/>
    <xf numFmtId="2" fontId="7" fillId="0" borderId="42" xfId="0" applyNumberFormat="1" applyFont="1" applyBorder="1"/>
    <xf numFmtId="9" fontId="7" fillId="0" borderId="42" xfId="1" applyFont="1" applyFill="1" applyBorder="1"/>
    <xf numFmtId="0" fontId="17" fillId="0" borderId="43" xfId="0" applyFont="1" applyBorder="1"/>
    <xf numFmtId="0" fontId="17" fillId="0" borderId="44" xfId="0" applyFont="1" applyBorder="1"/>
    <xf numFmtId="165" fontId="17" fillId="0" borderId="44" xfId="2" applyNumberFormat="1" applyFont="1" applyFill="1" applyBorder="1"/>
    <xf numFmtId="164" fontId="17" fillId="0" borderId="44" xfId="2" applyFont="1" applyFill="1" applyBorder="1"/>
    <xf numFmtId="164" fontId="8" fillId="0" borderId="0" xfId="2" applyFont="1" applyFill="1" applyBorder="1"/>
    <xf numFmtId="0" fontId="17" fillId="0" borderId="0" xfId="0" applyFont="1"/>
    <xf numFmtId="164" fontId="17" fillId="0" borderId="0" xfId="0" applyNumberFormat="1" applyFont="1"/>
    <xf numFmtId="2" fontId="17" fillId="0" borderId="0" xfId="0" applyNumberFormat="1" applyFont="1"/>
    <xf numFmtId="0" fontId="7" fillId="0" borderId="41" xfId="0" applyFont="1" applyBorder="1"/>
    <xf numFmtId="2" fontId="7" fillId="0" borderId="4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164" fontId="17" fillId="0" borderId="1" xfId="2" applyFont="1" applyFill="1" applyBorder="1"/>
    <xf numFmtId="0" fontId="5" fillId="0" borderId="0" xfId="0" applyFont="1"/>
    <xf numFmtId="0" fontId="13" fillId="0" borderId="0" xfId="0" applyFont="1"/>
    <xf numFmtId="0" fontId="5" fillId="0" borderId="26" xfId="0" applyFont="1" applyBorder="1"/>
    <xf numFmtId="0" fontId="14" fillId="0" borderId="26" xfId="0" applyFont="1" applyBorder="1" applyAlignment="1">
      <alignment horizontal="center" wrapText="1"/>
    </xf>
    <xf numFmtId="0" fontId="14" fillId="0" borderId="26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3" xfId="0" applyFont="1" applyBorder="1" applyAlignment="1">
      <alignment horizontal="left"/>
    </xf>
    <xf numFmtId="0" fontId="14" fillId="0" borderId="33" xfId="0" applyFont="1" applyBorder="1"/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0" borderId="34" xfId="0" applyFont="1" applyBorder="1"/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left"/>
    </xf>
    <xf numFmtId="0" fontId="14" fillId="0" borderId="30" xfId="0" applyFont="1" applyBorder="1"/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left"/>
    </xf>
    <xf numFmtId="0" fontId="14" fillId="0" borderId="28" xfId="0" applyFont="1" applyBorder="1" applyAlignment="1">
      <alignment vertical="center"/>
    </xf>
    <xf numFmtId="0" fontId="14" fillId="0" borderId="30" xfId="0" applyFont="1" applyBorder="1" applyAlignment="1">
      <alignment horizontal="left"/>
    </xf>
    <xf numFmtId="0" fontId="14" fillId="0" borderId="32" xfId="0" applyFont="1" applyBorder="1"/>
    <xf numFmtId="0" fontId="14" fillId="0" borderId="28" xfId="0" applyFont="1" applyBorder="1"/>
    <xf numFmtId="0" fontId="14" fillId="0" borderId="32" xfId="0" applyFont="1" applyBorder="1" applyAlignment="1">
      <alignment vertical="center"/>
    </xf>
    <xf numFmtId="0" fontId="7" fillId="0" borderId="18" xfId="0" applyFont="1" applyBorder="1" applyAlignment="1">
      <alignment wrapText="1"/>
    </xf>
    <xf numFmtId="9" fontId="17" fillId="0" borderId="45" xfId="1" applyFont="1" applyFill="1" applyBorder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/>
    <xf numFmtId="0" fontId="14" fillId="0" borderId="26" xfId="0" applyFont="1" applyBorder="1" applyAlignment="1">
      <alignment horizontal="left" wrapText="1"/>
    </xf>
    <xf numFmtId="49" fontId="14" fillId="0" borderId="26" xfId="0" applyNumberFormat="1" applyFont="1" applyBorder="1" applyAlignment="1">
      <alignment horizontal="left" wrapText="1"/>
    </xf>
    <xf numFmtId="0" fontId="14" fillId="0" borderId="26" xfId="0" applyFont="1" applyBorder="1" applyAlignment="1">
      <alignment wrapText="1"/>
    </xf>
    <xf numFmtId="4" fontId="7" fillId="0" borderId="9" xfId="0" applyNumberFormat="1" applyFont="1" applyBorder="1" applyAlignment="1">
      <alignment horizontal="right"/>
    </xf>
    <xf numFmtId="10" fontId="8" fillId="0" borderId="37" xfId="1" applyNumberFormat="1" applyFont="1" applyFill="1" applyBorder="1"/>
    <xf numFmtId="0" fontId="20" fillId="0" borderId="34" xfId="0" applyFont="1" applyBorder="1"/>
    <xf numFmtId="0" fontId="20" fillId="0" borderId="26" xfId="0" applyFont="1" applyBorder="1"/>
    <xf numFmtId="0" fontId="20" fillId="0" borderId="40" xfId="0" applyFont="1" applyBorder="1"/>
    <xf numFmtId="0" fontId="9" fillId="0" borderId="26" xfId="0" applyFont="1" applyBorder="1"/>
    <xf numFmtId="0" fontId="9" fillId="0" borderId="26" xfId="0" applyFont="1" applyBorder="1" applyAlignment="1">
      <alignment wrapText="1"/>
    </xf>
    <xf numFmtId="165" fontId="18" fillId="0" borderId="38" xfId="2" applyNumberFormat="1" applyFont="1" applyFill="1" applyBorder="1"/>
    <xf numFmtId="164" fontId="18" fillId="0" borderId="39" xfId="2" applyFont="1" applyFill="1" applyBorder="1"/>
    <xf numFmtId="164" fontId="18" fillId="0" borderId="0" xfId="2" applyFont="1" applyFill="1" applyBorder="1"/>
    <xf numFmtId="0" fontId="10" fillId="0" borderId="26" xfId="0" applyFont="1" applyBorder="1"/>
    <xf numFmtId="165" fontId="10" fillId="0" borderId="26" xfId="2" applyNumberFormat="1" applyFont="1" applyFill="1" applyBorder="1"/>
    <xf numFmtId="0" fontId="10" fillId="0" borderId="30" xfId="0" applyFont="1" applyBorder="1"/>
    <xf numFmtId="165" fontId="10" fillId="0" borderId="33" xfId="2" applyNumberFormat="1" applyFont="1" applyFill="1" applyBorder="1"/>
    <xf numFmtId="43" fontId="10" fillId="0" borderId="0" xfId="0" applyNumberFormat="1" applyFont="1"/>
    <xf numFmtId="165" fontId="10" fillId="0" borderId="0" xfId="0" applyNumberFormat="1" applyFont="1"/>
    <xf numFmtId="0" fontId="14" fillId="0" borderId="14" xfId="0" applyFont="1" applyBorder="1" applyAlignment="1">
      <alignment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/>
    <xf numFmtId="0" fontId="19" fillId="2" borderId="14" xfId="0" applyFont="1" applyFill="1" applyBorder="1"/>
    <xf numFmtId="9" fontId="14" fillId="0" borderId="14" xfId="1" applyFont="1" applyFill="1" applyBorder="1"/>
    <xf numFmtId="0" fontId="19" fillId="0" borderId="14" xfId="0" applyFont="1" applyBorder="1"/>
    <xf numFmtId="9" fontId="14" fillId="0" borderId="14" xfId="1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9" fontId="14" fillId="0" borderId="14" xfId="1" applyFont="1" applyBorder="1" applyAlignment="1">
      <alignment horizontal="left" vertical="center" wrapText="1"/>
    </xf>
    <xf numFmtId="4" fontId="14" fillId="0" borderId="0" xfId="0" applyNumberFormat="1" applyFont="1"/>
    <xf numFmtId="164" fontId="7" fillId="0" borderId="0" xfId="2" applyFont="1" applyFill="1"/>
    <xf numFmtId="170" fontId="7" fillId="0" borderId="15" xfId="1" applyNumberFormat="1" applyFont="1" applyFill="1" applyBorder="1" applyAlignment="1">
      <alignment horizontal="right"/>
    </xf>
    <xf numFmtId="0" fontId="20" fillId="0" borderId="33" xfId="0" applyFont="1" applyBorder="1"/>
    <xf numFmtId="0" fontId="21" fillId="5" borderId="34" xfId="0" applyFont="1" applyFill="1" applyBorder="1"/>
    <xf numFmtId="0" fontId="21" fillId="5" borderId="34" xfId="0" applyFont="1" applyFill="1" applyBorder="1" applyAlignment="1">
      <alignment wrapText="1"/>
    </xf>
    <xf numFmtId="0" fontId="21" fillId="5" borderId="26" xfId="0" applyFont="1" applyFill="1" applyBorder="1"/>
    <xf numFmtId="0" fontId="21" fillId="5" borderId="26" xfId="0" applyFont="1" applyFill="1" applyBorder="1" applyAlignment="1">
      <alignment wrapText="1"/>
    </xf>
    <xf numFmtId="0" fontId="21" fillId="5" borderId="40" xfId="0" applyFont="1" applyFill="1" applyBorder="1"/>
    <xf numFmtId="0" fontId="21" fillId="5" borderId="40" xfId="0" applyFont="1" applyFill="1" applyBorder="1" applyAlignment="1">
      <alignment wrapText="1"/>
    </xf>
    <xf numFmtId="0" fontId="10" fillId="5" borderId="0" xfId="0" applyFont="1" applyFill="1"/>
    <xf numFmtId="0" fontId="9" fillId="5" borderId="26" xfId="0" applyFont="1" applyFill="1" applyBorder="1"/>
    <xf numFmtId="164" fontId="18" fillId="5" borderId="39" xfId="2" applyFont="1" applyFill="1" applyBorder="1"/>
    <xf numFmtId="0" fontId="4" fillId="5" borderId="26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left"/>
    </xf>
    <xf numFmtId="0" fontId="4" fillId="5" borderId="34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0" fontId="4" fillId="5" borderId="30" xfId="0" applyFont="1" applyFill="1" applyBorder="1" applyAlignment="1">
      <alignment vertical="center"/>
    </xf>
    <xf numFmtId="0" fontId="4" fillId="5" borderId="32" xfId="0" applyFont="1" applyFill="1" applyBorder="1" applyAlignment="1">
      <alignment horizontal="left"/>
    </xf>
    <xf numFmtId="0" fontId="4" fillId="5" borderId="28" xfId="0" applyFont="1" applyFill="1" applyBorder="1" applyAlignment="1">
      <alignment vertical="center"/>
    </xf>
    <xf numFmtId="0" fontId="4" fillId="5" borderId="30" xfId="0" applyFont="1" applyFill="1" applyBorder="1" applyAlignment="1">
      <alignment horizontal="left"/>
    </xf>
    <xf numFmtId="0" fontId="4" fillId="5" borderId="32" xfId="0" applyFont="1" applyFill="1" applyBorder="1"/>
    <xf numFmtId="0" fontId="4" fillId="5" borderId="28" xfId="0" applyFont="1" applyFill="1" applyBorder="1"/>
    <xf numFmtId="0" fontId="4" fillId="5" borderId="30" xfId="0" applyFont="1" applyFill="1" applyBorder="1"/>
    <xf numFmtId="0" fontId="4" fillId="5" borderId="32" xfId="0" applyFont="1" applyFill="1" applyBorder="1" applyAlignment="1">
      <alignment vertical="center"/>
    </xf>
    <xf numFmtId="0" fontId="22" fillId="0" borderId="0" xfId="0" applyFont="1"/>
    <xf numFmtId="0" fontId="23" fillId="0" borderId="26" xfId="0" applyFont="1" applyBorder="1"/>
    <xf numFmtId="164" fontId="24" fillId="0" borderId="39" xfId="2" applyFont="1" applyFill="1" applyBorder="1"/>
    <xf numFmtId="165" fontId="22" fillId="0" borderId="26" xfId="2" applyNumberFormat="1" applyFont="1" applyFill="1" applyBorder="1"/>
    <xf numFmtId="165" fontId="22" fillId="0" borderId="33" xfId="2" applyNumberFormat="1" applyFont="1" applyFill="1" applyBorder="1"/>
    <xf numFmtId="165" fontId="22" fillId="0" borderId="0" xfId="0" applyNumberFormat="1" applyFont="1"/>
    <xf numFmtId="0" fontId="21" fillId="4" borderId="26" xfId="0" applyFont="1" applyFill="1" applyBorder="1"/>
    <xf numFmtId="0" fontId="21" fillId="4" borderId="26" xfId="0" applyFont="1" applyFill="1" applyBorder="1" applyAlignment="1">
      <alignment wrapText="1"/>
    </xf>
    <xf numFmtId="4" fontId="22" fillId="0" borderId="0" xfId="0" applyNumberFormat="1" applyFont="1"/>
    <xf numFmtId="164" fontId="24" fillId="0" borderId="46" xfId="2" applyFont="1" applyFill="1" applyBorder="1"/>
    <xf numFmtId="165" fontId="10" fillId="0" borderId="40" xfId="2" applyNumberFormat="1" applyFont="1" applyFill="1" applyBorder="1"/>
    <xf numFmtId="165" fontId="22" fillId="0" borderId="40" xfId="2" applyNumberFormat="1" applyFont="1" applyFill="1" applyBorder="1"/>
    <xf numFmtId="165" fontId="10" fillId="0" borderId="38" xfId="2" applyNumberFormat="1" applyFont="1" applyFill="1" applyBorder="1"/>
    <xf numFmtId="165" fontId="22" fillId="0" borderId="47" xfId="2" applyNumberFormat="1" applyFont="1" applyFill="1" applyBorder="1"/>
    <xf numFmtId="9" fontId="17" fillId="0" borderId="1" xfId="1" applyFont="1" applyFill="1" applyBorder="1"/>
    <xf numFmtId="3" fontId="7" fillId="0" borderId="2" xfId="0" applyNumberFormat="1" applyFont="1" applyBorder="1"/>
    <xf numFmtId="49" fontId="7" fillId="0" borderId="2" xfId="0" applyNumberFormat="1" applyFont="1" applyBorder="1" applyAlignment="1">
      <alignment horizontal="left"/>
    </xf>
    <xf numFmtId="0" fontId="19" fillId="0" borderId="0" xfId="0" applyFont="1" applyAlignment="1">
      <alignment horizontal="right"/>
    </xf>
    <xf numFmtId="167" fontId="14" fillId="0" borderId="26" xfId="0" applyNumberFormat="1" applyFont="1" applyBorder="1" applyAlignment="1">
      <alignment horizontal="right" wrapText="1"/>
    </xf>
    <xf numFmtId="0" fontId="19" fillId="0" borderId="26" xfId="5" applyFont="1" applyBorder="1" applyAlignment="1">
      <alignment horizontal="right" wrapText="1"/>
    </xf>
    <xf numFmtId="0" fontId="14" fillId="0" borderId="0" xfId="0" applyFont="1" applyAlignment="1">
      <alignment horizontal="right"/>
    </xf>
    <xf numFmtId="9" fontId="14" fillId="0" borderId="26" xfId="1" applyFont="1" applyFill="1" applyBorder="1" applyAlignment="1">
      <alignment horizontal="right" wrapText="1"/>
    </xf>
    <xf numFmtId="167" fontId="8" fillId="0" borderId="36" xfId="0" applyNumberFormat="1" applyFont="1" applyBorder="1"/>
    <xf numFmtId="171" fontId="17" fillId="0" borderId="1" xfId="2" applyNumberFormat="1" applyFont="1" applyFill="1" applyBorder="1"/>
    <xf numFmtId="0" fontId="14" fillId="0" borderId="48" xfId="0" applyFont="1" applyBorder="1" applyAlignment="1">
      <alignment horizontal="center" wrapText="1"/>
    </xf>
    <xf numFmtId="0" fontId="14" fillId="0" borderId="49" xfId="0" applyFont="1" applyBorder="1" applyAlignment="1">
      <alignment horizontal="left" wrapText="1"/>
    </xf>
    <xf numFmtId="49" fontId="14" fillId="0" borderId="49" xfId="0" applyNumberFormat="1" applyFont="1" applyBorder="1" applyAlignment="1">
      <alignment horizontal="left" wrapText="1"/>
    </xf>
    <xf numFmtId="9" fontId="14" fillId="0" borderId="49" xfId="1" applyFont="1" applyFill="1" applyBorder="1" applyAlignment="1">
      <alignment horizontal="right" wrapText="1"/>
    </xf>
    <xf numFmtId="0" fontId="19" fillId="0" borderId="50" xfId="5" applyFont="1" applyBorder="1" applyAlignment="1">
      <alignment horizontal="right" wrapText="1"/>
    </xf>
    <xf numFmtId="0" fontId="19" fillId="0" borderId="51" xfId="5" applyFont="1" applyBorder="1" applyAlignment="1">
      <alignment horizontal="right" wrapText="1"/>
    </xf>
    <xf numFmtId="167" fontId="14" fillId="0" borderId="49" xfId="0" applyNumberFormat="1" applyFont="1" applyBorder="1" applyAlignment="1">
      <alignment horizontal="right" wrapText="1"/>
    </xf>
    <xf numFmtId="0" fontId="19" fillId="0" borderId="49" xfId="5" applyFont="1" applyBorder="1" applyAlignment="1">
      <alignment horizontal="right" wrapText="1"/>
    </xf>
    <xf numFmtId="0" fontId="14" fillId="0" borderId="53" xfId="0" applyFont="1" applyBorder="1" applyAlignment="1">
      <alignment horizontal="center" wrapText="1"/>
    </xf>
    <xf numFmtId="165" fontId="0" fillId="0" borderId="0" xfId="0" applyNumberFormat="1"/>
    <xf numFmtId="0" fontId="17" fillId="8" borderId="43" xfId="0" applyFont="1" applyFill="1" applyBorder="1"/>
    <xf numFmtId="0" fontId="17" fillId="8" borderId="44" xfId="0" applyFont="1" applyFill="1" applyBorder="1" applyAlignment="1">
      <alignment horizontal="center"/>
    </xf>
    <xf numFmtId="165" fontId="17" fillId="8" borderId="44" xfId="2" applyNumberFormat="1" applyFont="1" applyFill="1" applyBorder="1"/>
    <xf numFmtId="164" fontId="17" fillId="8" borderId="44" xfId="2" applyFont="1" applyFill="1" applyBorder="1"/>
    <xf numFmtId="9" fontId="17" fillId="8" borderId="45" xfId="1" applyFont="1" applyFill="1" applyBorder="1"/>
    <xf numFmtId="0" fontId="0" fillId="6" borderId="0" xfId="0" applyFill="1"/>
    <xf numFmtId="0" fontId="25" fillId="0" borderId="26" xfId="0" applyFont="1" applyBorder="1"/>
    <xf numFmtId="0" fontId="0" fillId="0" borderId="26" xfId="0" applyBorder="1"/>
    <xf numFmtId="165" fontId="0" fillId="0" borderId="26" xfId="2" applyNumberFormat="1" applyFont="1" applyBorder="1"/>
    <xf numFmtId="165" fontId="0" fillId="0" borderId="26" xfId="0" applyNumberFormat="1" applyBorder="1"/>
    <xf numFmtId="0" fontId="0" fillId="0" borderId="26" xfId="0" applyBorder="1" applyAlignment="1">
      <alignment wrapText="1"/>
    </xf>
    <xf numFmtId="0" fontId="25" fillId="0" borderId="26" xfId="0" applyFont="1" applyBorder="1" applyAlignment="1">
      <alignment horizontal="center"/>
    </xf>
    <xf numFmtId="165" fontId="25" fillId="0" borderId="26" xfId="2" applyNumberFormat="1" applyFont="1" applyBorder="1"/>
    <xf numFmtId="165" fontId="25" fillId="0" borderId="26" xfId="0" applyNumberFormat="1" applyFont="1" applyBorder="1"/>
    <xf numFmtId="9" fontId="0" fillId="0" borderId="0" xfId="1" applyFont="1"/>
    <xf numFmtId="0" fontId="8" fillId="0" borderId="3" xfId="0" applyFont="1" applyBorder="1" applyAlignment="1">
      <alignment wrapText="1"/>
    </xf>
    <xf numFmtId="4" fontId="7" fillId="0" borderId="6" xfId="0" applyNumberFormat="1" applyFont="1" applyBorder="1"/>
    <xf numFmtId="167" fontId="7" fillId="0" borderId="9" xfId="0" applyNumberFormat="1" applyFont="1" applyBorder="1"/>
    <xf numFmtId="4" fontId="8" fillId="0" borderId="36" xfId="0" applyNumberFormat="1" applyFont="1" applyBorder="1"/>
    <xf numFmtId="9" fontId="7" fillId="0" borderId="0" xfId="1" applyFont="1" applyFill="1"/>
    <xf numFmtId="0" fontId="19" fillId="0" borderId="40" xfId="5" applyFont="1" applyBorder="1" applyAlignment="1">
      <alignment horizontal="center"/>
    </xf>
    <xf numFmtId="0" fontId="14" fillId="0" borderId="59" xfId="0" applyFont="1" applyBorder="1"/>
    <xf numFmtId="4" fontId="19" fillId="0" borderId="60" xfId="0" applyNumberFormat="1" applyFont="1" applyBorder="1" applyAlignment="1">
      <alignment horizontal="right" wrapText="1"/>
    </xf>
    <xf numFmtId="0" fontId="19" fillId="0" borderId="60" xfId="0" applyFont="1" applyBorder="1" applyAlignment="1">
      <alignment wrapText="1"/>
    </xf>
    <xf numFmtId="4" fontId="19" fillId="0" borderId="63" xfId="0" applyNumberFormat="1" applyFont="1" applyBorder="1" applyAlignment="1">
      <alignment horizontal="right" wrapText="1"/>
    </xf>
    <xf numFmtId="0" fontId="14" fillId="0" borderId="64" xfId="0" applyFont="1" applyBorder="1" applyAlignment="1">
      <alignment horizontal="right"/>
    </xf>
    <xf numFmtId="9" fontId="14" fillId="0" borderId="39" xfId="1" applyFont="1" applyFill="1" applyBorder="1" applyAlignment="1">
      <alignment horizontal="right"/>
    </xf>
    <xf numFmtId="43" fontId="22" fillId="0" borderId="0" xfId="0" applyNumberFormat="1" applyFont="1"/>
    <xf numFmtId="1" fontId="14" fillId="0" borderId="0" xfId="0" applyNumberFormat="1" applyFont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4" fillId="0" borderId="14" xfId="4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left" vertical="center"/>
    </xf>
    <xf numFmtId="0" fontId="19" fillId="2" borderId="14" xfId="0" applyFont="1" applyFill="1" applyBorder="1" applyAlignment="1">
      <alignment vertical="center"/>
    </xf>
    <xf numFmtId="0" fontId="14" fillId="3" borderId="14" xfId="4" applyFont="1" applyFill="1" applyBorder="1" applyAlignment="1" applyProtection="1">
      <alignment horizontal="left" vertical="center" wrapText="1"/>
      <protection locked="0"/>
    </xf>
    <xf numFmtId="0" fontId="14" fillId="0" borderId="0" xfId="4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wrapText="1"/>
    </xf>
    <xf numFmtId="166" fontId="5" fillId="5" borderId="26" xfId="2" applyNumberFormat="1" applyFont="1" applyFill="1" applyBorder="1" applyAlignment="1">
      <alignment wrapText="1"/>
    </xf>
    <xf numFmtId="168" fontId="5" fillId="5" borderId="26" xfId="0" applyNumberFormat="1" applyFont="1" applyFill="1" applyBorder="1" applyAlignment="1">
      <alignment wrapText="1"/>
    </xf>
    <xf numFmtId="1" fontId="5" fillId="5" borderId="26" xfId="0" applyNumberFormat="1" applyFont="1" applyFill="1" applyBorder="1" applyAlignment="1">
      <alignment wrapText="1"/>
    </xf>
    <xf numFmtId="0" fontId="13" fillId="5" borderId="0" xfId="0" applyFont="1" applyFill="1"/>
    <xf numFmtId="9" fontId="5" fillId="5" borderId="26" xfId="1" applyFont="1" applyFill="1" applyBorder="1" applyAlignment="1">
      <alignment wrapText="1"/>
    </xf>
    <xf numFmtId="9" fontId="13" fillId="5" borderId="0" xfId="1" applyFont="1" applyFill="1"/>
    <xf numFmtId="9" fontId="7" fillId="0" borderId="1" xfId="0" applyNumberFormat="1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vertical="center"/>
    </xf>
    <xf numFmtId="4" fontId="7" fillId="0" borderId="22" xfId="0" applyNumberFormat="1" applyFont="1" applyBorder="1" applyAlignment="1">
      <alignment vertical="center"/>
    </xf>
    <xf numFmtId="4" fontId="7" fillId="0" borderId="25" xfId="0" applyNumberFormat="1" applyFont="1" applyBorder="1" applyAlignment="1">
      <alignment vertical="center"/>
    </xf>
    <xf numFmtId="170" fontId="7" fillId="0" borderId="15" xfId="1" applyNumberFormat="1" applyFont="1" applyFill="1" applyBorder="1" applyAlignment="1">
      <alignment horizontal="right" vertical="center"/>
    </xf>
    <xf numFmtId="170" fontId="7" fillId="0" borderId="16" xfId="1" applyNumberFormat="1" applyFont="1" applyFill="1" applyBorder="1" applyAlignment="1">
      <alignment horizontal="right" vertical="center"/>
    </xf>
    <xf numFmtId="170" fontId="7" fillId="0" borderId="17" xfId="1" applyNumberFormat="1" applyFont="1" applyFill="1" applyBorder="1" applyAlignment="1">
      <alignment horizontal="right" vertical="center"/>
    </xf>
    <xf numFmtId="164" fontId="7" fillId="0" borderId="15" xfId="2" applyFont="1" applyFill="1" applyBorder="1" applyAlignment="1">
      <alignment horizontal="right" vertical="center"/>
    </xf>
    <xf numFmtId="164" fontId="7" fillId="0" borderId="16" xfId="2" applyFont="1" applyFill="1" applyBorder="1" applyAlignment="1">
      <alignment horizontal="right" vertical="center"/>
    </xf>
    <xf numFmtId="164" fontId="7" fillId="0" borderId="17" xfId="2" applyFont="1" applyFill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9" fillId="2" borderId="65" xfId="0" applyFont="1" applyFill="1" applyBorder="1" applyAlignment="1">
      <alignment horizontal="left" vertical="center" wrapText="1"/>
    </xf>
    <xf numFmtId="0" fontId="19" fillId="2" borderId="66" xfId="0" applyFont="1" applyFill="1" applyBorder="1" applyAlignment="1">
      <alignment horizontal="left" vertical="center" wrapText="1"/>
    </xf>
    <xf numFmtId="0" fontId="19" fillId="2" borderId="67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left" wrapText="1"/>
    </xf>
    <xf numFmtId="0" fontId="14" fillId="0" borderId="14" xfId="4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9" fillId="0" borderId="50" xfId="5" applyFont="1" applyBorder="1" applyAlignment="1">
      <alignment wrapText="1"/>
    </xf>
    <xf numFmtId="0" fontId="19" fillId="0" borderId="58" xfId="5" applyFont="1" applyBorder="1" applyAlignment="1">
      <alignment wrapText="1"/>
    </xf>
    <xf numFmtId="0" fontId="19" fillId="0" borderId="49" xfId="5" applyFont="1" applyBorder="1" applyAlignment="1">
      <alignment horizontal="center" wrapText="1"/>
    </xf>
    <xf numFmtId="0" fontId="19" fillId="0" borderId="40" xfId="5" applyFont="1" applyBorder="1" applyAlignment="1">
      <alignment horizontal="center" wrapText="1"/>
    </xf>
    <xf numFmtId="0" fontId="19" fillId="0" borderId="49" xfId="5" applyFont="1" applyBorder="1" applyAlignment="1">
      <alignment horizontal="center"/>
    </xf>
    <xf numFmtId="0" fontId="19" fillId="0" borderId="40" xfId="5" applyFont="1" applyBorder="1" applyAlignment="1">
      <alignment horizontal="center"/>
    </xf>
    <xf numFmtId="0" fontId="19" fillId="0" borderId="49" xfId="5" applyFont="1" applyBorder="1" applyAlignment="1">
      <alignment wrapText="1"/>
    </xf>
    <xf numFmtId="0" fontId="19" fillId="0" borderId="40" xfId="5" applyFont="1" applyBorder="1" applyAlignment="1">
      <alignment wrapText="1"/>
    </xf>
    <xf numFmtId="0" fontId="19" fillId="0" borderId="46" xfId="0" applyFont="1" applyBorder="1" applyAlignment="1">
      <alignment horizontal="center" wrapText="1"/>
    </xf>
    <xf numFmtId="0" fontId="19" fillId="0" borderId="61" xfId="0" applyFont="1" applyBorder="1" applyAlignment="1">
      <alignment horizontal="center" wrapText="1"/>
    </xf>
    <xf numFmtId="0" fontId="19" fillId="0" borderId="62" xfId="0" applyFont="1" applyBorder="1" applyAlignment="1">
      <alignment horizontal="center" wrapText="1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9" fillId="7" borderId="52" xfId="0" applyFont="1" applyFill="1" applyBorder="1" applyAlignment="1">
      <alignment horizontal="center" vertical="center"/>
    </xf>
    <xf numFmtId="0" fontId="19" fillId="7" borderId="54" xfId="0" applyFont="1" applyFill="1" applyBorder="1" applyAlignment="1">
      <alignment horizontal="center" vertical="center"/>
    </xf>
    <xf numFmtId="0" fontId="19" fillId="7" borderId="55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/>
    </xf>
  </cellXfs>
  <cellStyles count="6">
    <cellStyle name="Comma" xfId="2" builtinId="3"/>
    <cellStyle name="Normal" xfId="0" builtinId="0"/>
    <cellStyle name="Normal 2" xfId="5"/>
    <cellStyle name="Normal 2 2" xfId="4"/>
    <cellStyle name="Normal 7" xfId="3"/>
    <cellStyle name="Percent" xfId="1" builtinId="5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inkStation%20E31/Desktop/Monitorimi%202023/Anekset%20e%20Monitorimit%20Janar-Gusht%202023%2025.09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ksi 1"/>
      <sheetName val="Aneksi 2"/>
      <sheetName val="Aneksi 2.1"/>
      <sheetName val="Aneksi 3"/>
      <sheetName val="Aneksi 4"/>
      <sheetName val="Aneksi 5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20</v>
          </cell>
        </row>
        <row r="16">
          <cell r="D16">
            <v>12.9</v>
          </cell>
        </row>
        <row r="17">
          <cell r="D17">
            <v>4.3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N21"/>
  <sheetViews>
    <sheetView workbookViewId="0">
      <selection activeCell="H12" sqref="H12"/>
    </sheetView>
  </sheetViews>
  <sheetFormatPr defaultColWidth="9.140625" defaultRowHeight="11.25" x14ac:dyDescent="0.2"/>
  <cols>
    <col min="1" max="1" width="8.85546875" style="1" customWidth="1"/>
    <col min="2" max="2" width="20.140625" style="1" customWidth="1"/>
    <col min="3" max="3" width="8" style="1" customWidth="1"/>
    <col min="4" max="4" width="10.28515625" style="1" customWidth="1"/>
    <col min="5" max="5" width="9.140625" style="1"/>
    <col min="6" max="6" width="7.28515625" style="1" customWidth="1"/>
    <col min="7" max="8" width="11.5703125" style="1" customWidth="1"/>
    <col min="9" max="9" width="12" style="1" customWidth="1"/>
    <col min="10" max="10" width="11.85546875" style="1" customWidth="1"/>
    <col min="11" max="11" width="7.7109375" style="1" bestFit="1" customWidth="1"/>
    <col min="12" max="12" width="14.85546875" style="1" bestFit="1" customWidth="1"/>
    <col min="13" max="13" width="12.7109375" style="1" bestFit="1" customWidth="1"/>
    <col min="14" max="14" width="12.5703125" style="1" bestFit="1" customWidth="1"/>
    <col min="15" max="16384" width="9.140625" style="1"/>
  </cols>
  <sheetData>
    <row r="2" spans="1:14" x14ac:dyDescent="0.2">
      <c r="A2" s="1" t="s">
        <v>120</v>
      </c>
    </row>
    <row r="4" spans="1:14" ht="19.899999999999999" customHeight="1" x14ac:dyDescent="0.2">
      <c r="A4" s="258" t="s">
        <v>0</v>
      </c>
      <c r="B4" s="259"/>
      <c r="C4" s="260"/>
      <c r="D4" s="258" t="s">
        <v>98</v>
      </c>
      <c r="E4" s="259"/>
      <c r="F4" s="259"/>
      <c r="G4" s="260"/>
      <c r="H4" s="4" t="s">
        <v>136</v>
      </c>
      <c r="I4" s="4"/>
      <c r="J4" s="2"/>
      <c r="K4" s="3"/>
    </row>
    <row r="5" spans="1:14" ht="45" x14ac:dyDescent="0.2">
      <c r="A5" s="4" t="s">
        <v>1</v>
      </c>
      <c r="B5" s="4" t="s">
        <v>2</v>
      </c>
      <c r="C5" s="5" t="s">
        <v>121</v>
      </c>
      <c r="D5" s="6" t="s">
        <v>0</v>
      </c>
      <c r="E5" s="5" t="s">
        <v>122</v>
      </c>
      <c r="F5" s="5" t="s">
        <v>3</v>
      </c>
      <c r="G5" s="5" t="s">
        <v>21</v>
      </c>
      <c r="H5" s="225" t="s">
        <v>177</v>
      </c>
      <c r="I5" s="225" t="s">
        <v>178</v>
      </c>
      <c r="J5" s="110" t="s">
        <v>4</v>
      </c>
      <c r="K5" s="7" t="s">
        <v>30</v>
      </c>
    </row>
    <row r="6" spans="1:14" x14ac:dyDescent="0.2">
      <c r="A6" s="192" t="s">
        <v>125</v>
      </c>
      <c r="B6" s="4" t="s">
        <v>32</v>
      </c>
      <c r="C6" s="191">
        <v>1426</v>
      </c>
      <c r="D6" s="261" t="s">
        <v>119</v>
      </c>
      <c r="E6" s="264">
        <v>37754</v>
      </c>
      <c r="F6" s="264">
        <v>43261</v>
      </c>
      <c r="G6" s="267">
        <v>50732</v>
      </c>
      <c r="H6" s="270">
        <v>27769</v>
      </c>
      <c r="I6" s="276">
        <v>25307</v>
      </c>
      <c r="J6" s="279">
        <f>H6-I6</f>
        <v>2462</v>
      </c>
      <c r="K6" s="273">
        <f>I6/H6</f>
        <v>0.91133998343476541</v>
      </c>
      <c r="N6" s="8"/>
    </row>
    <row r="7" spans="1:14" x14ac:dyDescent="0.2">
      <c r="A7" s="4" t="s">
        <v>19</v>
      </c>
      <c r="B7" s="4" t="s">
        <v>13</v>
      </c>
      <c r="C7" s="191">
        <v>20140</v>
      </c>
      <c r="D7" s="262"/>
      <c r="E7" s="265"/>
      <c r="F7" s="265"/>
      <c r="G7" s="268"/>
      <c r="H7" s="271"/>
      <c r="I7" s="277"/>
      <c r="J7" s="280"/>
      <c r="K7" s="274"/>
      <c r="M7" s="146"/>
      <c r="N7" s="146"/>
    </row>
    <row r="8" spans="1:14" x14ac:dyDescent="0.2">
      <c r="A8" s="4" t="s">
        <v>20</v>
      </c>
      <c r="B8" s="4" t="s">
        <v>22</v>
      </c>
      <c r="C8" s="191">
        <v>5370</v>
      </c>
      <c r="D8" s="263"/>
      <c r="E8" s="266"/>
      <c r="F8" s="266"/>
      <c r="G8" s="269"/>
      <c r="H8" s="272"/>
      <c r="I8" s="278"/>
      <c r="J8" s="281"/>
      <c r="K8" s="275"/>
    </row>
    <row r="9" spans="1:14" ht="21" customHeight="1" thickBot="1" x14ac:dyDescent="0.25">
      <c r="A9" s="9"/>
      <c r="B9" s="9"/>
      <c r="C9" s="66"/>
      <c r="D9" s="64"/>
      <c r="E9" s="65"/>
      <c r="F9" s="67"/>
      <c r="G9" s="120"/>
      <c r="H9" s="226"/>
      <c r="I9" s="227">
        <v>0</v>
      </c>
      <c r="J9" s="120">
        <f>H9-I9</f>
        <v>0</v>
      </c>
      <c r="K9" s="147" t="e">
        <f>I9/H9</f>
        <v>#DIV/0!</v>
      </c>
    </row>
    <row r="10" spans="1:14" ht="25.5" customHeight="1" thickBot="1" x14ac:dyDescent="0.25">
      <c r="A10" s="282" t="s">
        <v>17</v>
      </c>
      <c r="B10" s="283"/>
      <c r="C10" s="68">
        <f>SUM(C6:C8)</f>
        <v>26936</v>
      </c>
      <c r="D10" s="68"/>
      <c r="E10" s="69">
        <f t="shared" ref="E10:J10" si="0">SUM(E6:E9)</f>
        <v>37754</v>
      </c>
      <c r="F10" s="68">
        <f t="shared" si="0"/>
        <v>43261</v>
      </c>
      <c r="G10" s="228">
        <f t="shared" si="0"/>
        <v>50732</v>
      </c>
      <c r="H10" s="228">
        <f t="shared" si="0"/>
        <v>27769</v>
      </c>
      <c r="I10" s="228">
        <f t="shared" si="0"/>
        <v>25307</v>
      </c>
      <c r="J10" s="198">
        <f t="shared" si="0"/>
        <v>2462</v>
      </c>
      <c r="K10" s="121">
        <f>I10/H10</f>
        <v>0.91133998343476541</v>
      </c>
    </row>
    <row r="11" spans="1:14" x14ac:dyDescent="0.2">
      <c r="F11" s="8"/>
      <c r="G11" s="8"/>
      <c r="H11" s="8"/>
      <c r="I11" s="8"/>
      <c r="J11" s="62"/>
    </row>
    <row r="12" spans="1:14" x14ac:dyDescent="0.2">
      <c r="A12" s="9" t="s">
        <v>134</v>
      </c>
      <c r="B12" s="4" t="s">
        <v>166</v>
      </c>
      <c r="C12" s="10"/>
      <c r="D12" s="11"/>
      <c r="E12" s="11"/>
      <c r="F12" s="12"/>
      <c r="H12" s="8"/>
      <c r="I12" s="229"/>
    </row>
    <row r="13" spans="1:14" x14ac:dyDescent="0.2">
      <c r="A13" s="13" t="s">
        <v>18</v>
      </c>
      <c r="B13" s="4" t="s">
        <v>14</v>
      </c>
      <c r="C13" s="14"/>
      <c r="F13" s="15"/>
      <c r="H13" s="8"/>
      <c r="I13" s="8"/>
    </row>
    <row r="14" spans="1:14" x14ac:dyDescent="0.2">
      <c r="A14" s="13"/>
      <c r="B14" s="9"/>
      <c r="C14" s="14"/>
      <c r="F14" s="15"/>
      <c r="I14" s="8"/>
      <c r="L14" s="63"/>
    </row>
    <row r="15" spans="1:14" x14ac:dyDescent="0.2">
      <c r="A15" s="13"/>
      <c r="B15" s="13"/>
      <c r="C15" s="14"/>
      <c r="F15" s="15"/>
      <c r="H15" s="8"/>
    </row>
    <row r="16" spans="1:14" x14ac:dyDescent="0.2">
      <c r="A16" s="13"/>
      <c r="B16" s="16"/>
      <c r="C16" s="14"/>
      <c r="F16" s="15"/>
    </row>
    <row r="17" spans="1:6" x14ac:dyDescent="0.2">
      <c r="A17" s="16"/>
      <c r="B17" s="4" t="s">
        <v>15</v>
      </c>
      <c r="C17" s="17"/>
      <c r="D17" s="18"/>
      <c r="E17" s="18"/>
      <c r="F17" s="19"/>
    </row>
    <row r="21" spans="1:6" x14ac:dyDescent="0.2">
      <c r="B21" s="20"/>
    </row>
  </sheetData>
  <mergeCells count="11">
    <mergeCell ref="H6:H8"/>
    <mergeCell ref="K6:K8"/>
    <mergeCell ref="I6:I8"/>
    <mergeCell ref="J6:J8"/>
    <mergeCell ref="A10:B10"/>
    <mergeCell ref="A4:C4"/>
    <mergeCell ref="D4:G4"/>
    <mergeCell ref="D6:D8"/>
    <mergeCell ref="E6:E8"/>
    <mergeCell ref="F6:F8"/>
    <mergeCell ref="G6:G8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T71"/>
  <sheetViews>
    <sheetView zoomScaleNormal="100" workbookViewId="0">
      <pane xSplit="2" ySplit="6" topLeftCell="C16" activePane="bottomRight" state="frozen"/>
      <selection pane="topRight" activeCell="C1" sqref="C1"/>
      <selection pane="bottomLeft" activeCell="A6" sqref="A6"/>
      <selection pane="bottomRight" activeCell="G40" sqref="G40"/>
    </sheetView>
  </sheetViews>
  <sheetFormatPr defaultColWidth="9.140625" defaultRowHeight="11.25" x14ac:dyDescent="0.2"/>
  <cols>
    <col min="1" max="1" width="8.28515625" style="1" customWidth="1"/>
    <col min="2" max="2" width="26.28515625" style="1" customWidth="1"/>
    <col min="3" max="3" width="14.140625" style="1" bestFit="1" customWidth="1"/>
    <col min="4" max="4" width="14.28515625" style="1" customWidth="1"/>
    <col min="5" max="5" width="11" style="1" customWidth="1"/>
    <col min="6" max="6" width="14.5703125" style="1" bestFit="1" customWidth="1"/>
    <col min="7" max="7" width="12.42578125" style="1" bestFit="1" customWidth="1"/>
    <col min="8" max="8" width="11.85546875" style="1" customWidth="1"/>
    <col min="9" max="9" width="11" style="1" customWidth="1"/>
    <col min="10" max="11" width="10.7109375" style="1" customWidth="1"/>
    <col min="12" max="12" width="14.42578125" style="1" bestFit="1" customWidth="1"/>
    <col min="13" max="15" width="10.7109375" style="1" customWidth="1"/>
    <col min="16" max="16" width="15" style="1" customWidth="1"/>
    <col min="17" max="17" width="9.140625" style="1"/>
    <col min="18" max="18" width="14.42578125" style="1" bestFit="1" customWidth="1"/>
    <col min="19" max="19" width="14.140625" style="1" customWidth="1"/>
    <col min="20" max="20" width="9.140625" style="1"/>
    <col min="21" max="22" width="10.7109375" style="1" bestFit="1" customWidth="1"/>
    <col min="23" max="23" width="13" style="1" customWidth="1"/>
    <col min="24" max="16384" width="9.140625" style="1"/>
  </cols>
  <sheetData>
    <row r="2" spans="1:20" x14ac:dyDescent="0.2">
      <c r="A2" s="1" t="s">
        <v>118</v>
      </c>
    </row>
    <row r="5" spans="1:20" ht="24" customHeight="1" x14ac:dyDescent="0.2">
      <c r="A5" s="284"/>
      <c r="B5" s="284"/>
      <c r="C5" s="284" t="s">
        <v>135</v>
      </c>
      <c r="D5" s="284"/>
      <c r="E5" s="284"/>
      <c r="F5" s="284"/>
      <c r="G5" s="284"/>
      <c r="H5" s="284"/>
      <c r="I5" s="284"/>
      <c r="J5" s="21"/>
      <c r="K5" s="21"/>
      <c r="L5" s="21"/>
      <c r="M5" s="21"/>
      <c r="N5" s="21"/>
      <c r="O5" s="21"/>
      <c r="P5" s="21"/>
    </row>
    <row r="6" spans="1:20" ht="22.5" x14ac:dyDescent="0.2">
      <c r="A6" s="22" t="s">
        <v>31</v>
      </c>
      <c r="B6" s="23" t="s">
        <v>35</v>
      </c>
      <c r="C6" s="22" t="s">
        <v>121</v>
      </c>
      <c r="D6" s="22" t="s">
        <v>122</v>
      </c>
      <c r="E6" s="22" t="s">
        <v>3</v>
      </c>
      <c r="F6" s="22" t="s">
        <v>21</v>
      </c>
      <c r="G6" s="22" t="s">
        <v>179</v>
      </c>
      <c r="H6" s="22" t="s">
        <v>180</v>
      </c>
      <c r="I6" s="22" t="s">
        <v>4</v>
      </c>
      <c r="J6" s="22" t="s">
        <v>30</v>
      </c>
      <c r="K6" s="24"/>
      <c r="L6" s="24"/>
      <c r="M6" s="24"/>
      <c r="N6" s="24"/>
      <c r="O6" s="24"/>
      <c r="P6" s="24"/>
    </row>
    <row r="7" spans="1:20" x14ac:dyDescent="0.2">
      <c r="A7" s="25">
        <v>600</v>
      </c>
      <c r="B7" s="25" t="s">
        <v>6</v>
      </c>
      <c r="C7" s="25">
        <v>12105</v>
      </c>
      <c r="D7" s="25">
        <v>16403</v>
      </c>
      <c r="E7" s="25">
        <v>16403</v>
      </c>
      <c r="F7" s="26">
        <v>16339</v>
      </c>
      <c r="G7" s="26">
        <v>7840</v>
      </c>
      <c r="H7" s="26">
        <v>7839</v>
      </c>
      <c r="I7" s="26">
        <f>G7-H7</f>
        <v>1</v>
      </c>
      <c r="J7" s="28">
        <f>H7/G7</f>
        <v>0.99987244897959182</v>
      </c>
      <c r="K7" s="70"/>
      <c r="L7" s="70"/>
      <c r="M7" s="70"/>
      <c r="N7" s="25"/>
      <c r="O7" s="31"/>
      <c r="P7" s="29"/>
      <c r="R7" s="30"/>
      <c r="S7" s="30"/>
      <c r="T7" s="31"/>
    </row>
    <row r="8" spans="1:20" x14ac:dyDescent="0.2">
      <c r="A8" s="25">
        <v>601</v>
      </c>
      <c r="B8" s="25" t="s">
        <v>7</v>
      </c>
      <c r="C8" s="25">
        <v>2123</v>
      </c>
      <c r="D8" s="25">
        <v>2712</v>
      </c>
      <c r="E8" s="25">
        <v>2712</v>
      </c>
      <c r="F8" s="26">
        <v>2712</v>
      </c>
      <c r="G8" s="26">
        <v>1305</v>
      </c>
      <c r="H8" s="26">
        <v>1302</v>
      </c>
      <c r="I8" s="26">
        <f t="shared" ref="I8:I16" si="0">G8-H8</f>
        <v>3</v>
      </c>
      <c r="J8" s="28">
        <f>H8/G8</f>
        <v>0.99770114942528731</v>
      </c>
      <c r="K8" s="70"/>
      <c r="L8" s="70"/>
      <c r="M8" s="70"/>
      <c r="N8" s="25"/>
      <c r="O8" s="31"/>
      <c r="P8" s="29"/>
    </row>
    <row r="9" spans="1:20" x14ac:dyDescent="0.2">
      <c r="A9" s="25">
        <v>602</v>
      </c>
      <c r="B9" s="25" t="s">
        <v>8</v>
      </c>
      <c r="C9" s="25"/>
      <c r="D9" s="25">
        <v>300</v>
      </c>
      <c r="E9" s="25">
        <v>300</v>
      </c>
      <c r="F9" s="26">
        <v>300</v>
      </c>
      <c r="G9" s="26">
        <f>F9</f>
        <v>300</v>
      </c>
      <c r="H9" s="26">
        <v>249</v>
      </c>
      <c r="I9" s="26">
        <f t="shared" si="0"/>
        <v>51</v>
      </c>
      <c r="J9" s="28">
        <f>H9/G9</f>
        <v>0.83</v>
      </c>
      <c r="K9" s="70"/>
      <c r="L9" s="70"/>
      <c r="M9" s="70"/>
      <c r="N9" s="25"/>
      <c r="O9" s="31"/>
      <c r="P9" s="29"/>
    </row>
    <row r="10" spans="1:20" x14ac:dyDescent="0.2">
      <c r="A10" s="25">
        <v>603</v>
      </c>
      <c r="B10" s="25" t="s">
        <v>9</v>
      </c>
      <c r="C10" s="25"/>
      <c r="D10" s="25"/>
      <c r="E10" s="25"/>
      <c r="F10" s="26"/>
      <c r="G10" s="26"/>
      <c r="H10" s="26"/>
      <c r="I10" s="26"/>
      <c r="J10" s="28"/>
      <c r="K10" s="70"/>
      <c r="L10" s="70"/>
      <c r="M10" s="70"/>
      <c r="N10" s="25"/>
      <c r="O10" s="31"/>
      <c r="P10" s="29"/>
    </row>
    <row r="11" spans="1:20" ht="22.5" customHeight="1" x14ac:dyDescent="0.2">
      <c r="A11" s="25">
        <v>604</v>
      </c>
      <c r="B11" s="32" t="s">
        <v>10</v>
      </c>
      <c r="C11" s="25"/>
      <c r="D11" s="25"/>
      <c r="E11" s="25"/>
      <c r="F11" s="26"/>
      <c r="G11" s="26"/>
      <c r="H11" s="26"/>
      <c r="I11" s="26"/>
      <c r="J11" s="28"/>
      <c r="K11" s="70"/>
      <c r="L11" s="70"/>
      <c r="M11" s="70"/>
      <c r="N11" s="25"/>
      <c r="O11" s="31"/>
      <c r="P11" s="29"/>
      <c r="S11" s="29"/>
    </row>
    <row r="12" spans="1:20" x14ac:dyDescent="0.2">
      <c r="A12" s="25">
        <v>605</v>
      </c>
      <c r="B12" s="25" t="s">
        <v>11</v>
      </c>
      <c r="C12" s="25"/>
      <c r="D12" s="25"/>
      <c r="E12" s="25"/>
      <c r="F12" s="26"/>
      <c r="G12" s="26">
        <f t="shared" ref="G12:G16" si="1">F12</f>
        <v>0</v>
      </c>
      <c r="H12" s="26"/>
      <c r="I12" s="26"/>
      <c r="J12" s="28"/>
      <c r="K12" s="70"/>
      <c r="L12" s="70"/>
      <c r="M12" s="70"/>
      <c r="N12" s="25"/>
      <c r="O12" s="31"/>
      <c r="P12" s="29"/>
      <c r="R12" s="29"/>
    </row>
    <row r="13" spans="1:20" x14ac:dyDescent="0.2">
      <c r="A13" s="25">
        <v>606</v>
      </c>
      <c r="B13" s="25" t="s">
        <v>12</v>
      </c>
      <c r="C13" s="25">
        <v>30</v>
      </c>
      <c r="D13" s="25"/>
      <c r="E13" s="25"/>
      <c r="F13" s="26">
        <v>64</v>
      </c>
      <c r="G13" s="26">
        <f t="shared" si="1"/>
        <v>64</v>
      </c>
      <c r="H13" s="26">
        <v>64</v>
      </c>
      <c r="I13" s="26">
        <f t="shared" si="0"/>
        <v>0</v>
      </c>
      <c r="J13" s="28">
        <f t="shared" ref="J13:J16" si="2">H13/G13</f>
        <v>1</v>
      </c>
      <c r="K13" s="70"/>
      <c r="L13" s="70"/>
      <c r="M13" s="70"/>
      <c r="N13" s="25"/>
      <c r="O13" s="31"/>
      <c r="P13" s="29"/>
    </row>
    <row r="14" spans="1:20" x14ac:dyDescent="0.2">
      <c r="A14" s="25">
        <v>609</v>
      </c>
      <c r="B14" s="25" t="s">
        <v>94</v>
      </c>
      <c r="C14" s="25"/>
      <c r="D14" s="25"/>
      <c r="E14" s="25"/>
      <c r="F14" s="26"/>
      <c r="G14" s="26">
        <f t="shared" si="1"/>
        <v>0</v>
      </c>
      <c r="H14" s="26"/>
      <c r="I14" s="26"/>
      <c r="J14" s="28"/>
      <c r="K14" s="70"/>
      <c r="L14" s="70"/>
      <c r="M14" s="70"/>
      <c r="N14" s="25"/>
      <c r="O14" s="31"/>
      <c r="P14" s="29"/>
    </row>
    <row r="15" spans="1:20" ht="19.5" customHeight="1" x14ac:dyDescent="0.2">
      <c r="A15" s="25">
        <v>230</v>
      </c>
      <c r="B15" s="25" t="s">
        <v>95</v>
      </c>
      <c r="C15" s="25"/>
      <c r="D15" s="25"/>
      <c r="E15" s="25"/>
      <c r="F15" s="26"/>
      <c r="G15" s="26">
        <f t="shared" si="1"/>
        <v>0</v>
      </c>
      <c r="H15" s="26"/>
      <c r="I15" s="26"/>
      <c r="J15" s="28"/>
      <c r="K15" s="70"/>
      <c r="L15" s="70"/>
      <c r="M15" s="70"/>
      <c r="N15" s="25"/>
      <c r="O15" s="31"/>
      <c r="P15" s="29"/>
    </row>
    <row r="16" spans="1:20" ht="12" thickBot="1" x14ac:dyDescent="0.25">
      <c r="A16" s="82">
        <v>231</v>
      </c>
      <c r="B16" s="82" t="s">
        <v>96</v>
      </c>
      <c r="C16" s="82"/>
      <c r="D16" s="82"/>
      <c r="E16" s="82"/>
      <c r="F16" s="83"/>
      <c r="G16" s="26">
        <f t="shared" si="1"/>
        <v>0</v>
      </c>
      <c r="H16" s="83"/>
      <c r="I16" s="26">
        <f t="shared" si="0"/>
        <v>0</v>
      </c>
      <c r="J16" s="28" t="e">
        <f t="shared" si="2"/>
        <v>#DIV/0!</v>
      </c>
      <c r="K16" s="70"/>
      <c r="L16" s="70"/>
      <c r="M16" s="70"/>
      <c r="N16" s="82"/>
      <c r="O16" s="31"/>
      <c r="P16" s="29"/>
    </row>
    <row r="17" spans="1:20" ht="15.75" customHeight="1" thickBot="1" x14ac:dyDescent="0.25">
      <c r="A17" s="74" t="s">
        <v>5</v>
      </c>
      <c r="B17" s="75">
        <v>4220</v>
      </c>
      <c r="C17" s="76">
        <f>SUM(C7:C16)</f>
        <v>14258</v>
      </c>
      <c r="D17" s="76">
        <f t="shared" ref="D17:E17" si="3">SUM(D7:D16)</f>
        <v>19415</v>
      </c>
      <c r="E17" s="76">
        <f t="shared" si="3"/>
        <v>19415</v>
      </c>
      <c r="F17" s="77">
        <f>SUM(F7:F16)</f>
        <v>19415</v>
      </c>
      <c r="G17" s="77">
        <f>SUM(G7:G16)</f>
        <v>9509</v>
      </c>
      <c r="H17" s="77">
        <f>SUM(H7:H16)</f>
        <v>9454</v>
      </c>
      <c r="I17" s="77">
        <f>SUM(I7:I16)</f>
        <v>55</v>
      </c>
      <c r="J17" s="111">
        <f>H17/G17</f>
        <v>0.99421600588915759</v>
      </c>
      <c r="K17" s="70"/>
      <c r="L17" s="80"/>
      <c r="M17" s="70"/>
      <c r="N17" s="81"/>
      <c r="O17" s="79"/>
      <c r="P17" s="29"/>
      <c r="Q17" s="30"/>
      <c r="T17" s="31"/>
    </row>
    <row r="18" spans="1:20" ht="12.75" x14ac:dyDescent="0.2">
      <c r="A18" s="71">
        <v>600</v>
      </c>
      <c r="B18" s="71" t="s">
        <v>6</v>
      </c>
      <c r="C18" s="71">
        <v>6199</v>
      </c>
      <c r="D18" s="71">
        <v>8910</v>
      </c>
      <c r="E18" s="71">
        <v>8910</v>
      </c>
      <c r="F18" s="72">
        <v>8910</v>
      </c>
      <c r="G18" s="72">
        <v>4820</v>
      </c>
      <c r="H18" s="72">
        <v>4800</v>
      </c>
      <c r="I18" s="72">
        <f>G18-H18</f>
        <v>20</v>
      </c>
      <c r="J18" s="73">
        <f>H18/G18</f>
        <v>0.99585062240663902</v>
      </c>
      <c r="K18" s="31"/>
      <c r="L18" s="80"/>
      <c r="M18" s="31"/>
      <c r="N18" s="31"/>
      <c r="O18" s="31"/>
      <c r="P18" s="29"/>
    </row>
    <row r="19" spans="1:20" ht="12.75" x14ac:dyDescent="0.2">
      <c r="A19" s="25">
        <v>601</v>
      </c>
      <c r="B19" s="25" t="s">
        <v>7</v>
      </c>
      <c r="C19" s="25">
        <v>895</v>
      </c>
      <c r="D19" s="25">
        <v>1473</v>
      </c>
      <c r="E19" s="25">
        <v>1473</v>
      </c>
      <c r="F19" s="26">
        <v>1473</v>
      </c>
      <c r="G19" s="72">
        <v>890</v>
      </c>
      <c r="H19" s="26">
        <v>886</v>
      </c>
      <c r="I19" s="72">
        <f>G19-H19</f>
        <v>4</v>
      </c>
      <c r="J19" s="28">
        <f t="shared" ref="J19" si="4">H19/G19</f>
        <v>0.99550561797752812</v>
      </c>
      <c r="K19" s="31"/>
      <c r="L19" s="80"/>
      <c r="M19" s="31"/>
      <c r="N19" s="31"/>
      <c r="O19" s="31"/>
      <c r="P19" s="29"/>
    </row>
    <row r="20" spans="1:20" ht="12.75" x14ac:dyDescent="0.2">
      <c r="A20" s="25">
        <v>602</v>
      </c>
      <c r="B20" s="25" t="s">
        <v>8</v>
      </c>
      <c r="C20" s="25">
        <v>7094</v>
      </c>
      <c r="D20" s="25">
        <v>6410</v>
      </c>
      <c r="E20" s="25">
        <v>6410</v>
      </c>
      <c r="F20" s="26">
        <v>7230</v>
      </c>
      <c r="G20" s="72">
        <v>4000</v>
      </c>
      <c r="H20" s="26">
        <v>3123</v>
      </c>
      <c r="I20" s="26">
        <v>877</v>
      </c>
      <c r="J20" s="28">
        <v>0.78</v>
      </c>
      <c r="K20" s="31"/>
      <c r="L20" s="80"/>
      <c r="M20" s="31"/>
      <c r="N20" s="31"/>
      <c r="O20" s="31"/>
      <c r="P20" s="29"/>
    </row>
    <row r="21" spans="1:20" ht="12.75" x14ac:dyDescent="0.2">
      <c r="A21" s="25">
        <v>603</v>
      </c>
      <c r="B21" s="25" t="s">
        <v>9</v>
      </c>
      <c r="C21" s="25"/>
      <c r="D21" s="25"/>
      <c r="E21" s="25"/>
      <c r="F21" s="26"/>
      <c r="G21" s="72"/>
      <c r="H21" s="26"/>
      <c r="I21" s="26"/>
      <c r="J21" s="25"/>
      <c r="L21" s="80"/>
    </row>
    <row r="22" spans="1:20" ht="12.75" x14ac:dyDescent="0.2">
      <c r="A22" s="25">
        <v>604</v>
      </c>
      <c r="B22" s="25" t="s">
        <v>10</v>
      </c>
      <c r="C22" s="25"/>
      <c r="D22" s="25"/>
      <c r="E22" s="25"/>
      <c r="F22" s="26"/>
      <c r="G22" s="72"/>
      <c r="H22" s="26"/>
      <c r="I22" s="26"/>
      <c r="J22" s="25"/>
      <c r="L22" s="80"/>
    </row>
    <row r="23" spans="1:20" ht="12.75" x14ac:dyDescent="0.2">
      <c r="A23" s="25">
        <v>605</v>
      </c>
      <c r="B23" s="25" t="s">
        <v>11</v>
      </c>
      <c r="C23" s="25"/>
      <c r="D23" s="25"/>
      <c r="E23" s="25"/>
      <c r="F23" s="26"/>
      <c r="G23" s="72"/>
      <c r="H23" s="26"/>
      <c r="I23" s="26"/>
      <c r="J23" s="25"/>
      <c r="L23" s="80"/>
    </row>
    <row r="24" spans="1:20" ht="12.75" x14ac:dyDescent="0.2">
      <c r="A24" s="25">
        <v>606</v>
      </c>
      <c r="B24" s="25" t="s">
        <v>12</v>
      </c>
      <c r="C24" s="25"/>
      <c r="D24" s="25"/>
      <c r="E24" s="25"/>
      <c r="F24" s="26"/>
      <c r="G24" s="72"/>
      <c r="H24" s="26"/>
      <c r="I24" s="26"/>
      <c r="J24" s="28"/>
      <c r="K24" s="31"/>
      <c r="L24" s="80"/>
      <c r="M24" s="31"/>
      <c r="N24" s="31"/>
      <c r="O24" s="31"/>
    </row>
    <row r="25" spans="1:20" ht="12.75" x14ac:dyDescent="0.2">
      <c r="A25" s="25">
        <v>609</v>
      </c>
      <c r="B25" s="25" t="s">
        <v>94</v>
      </c>
      <c r="C25" s="25"/>
      <c r="D25" s="25"/>
      <c r="E25" s="25"/>
      <c r="F25" s="26"/>
      <c r="G25" s="72"/>
      <c r="H25" s="26"/>
      <c r="I25" s="26"/>
      <c r="J25" s="25"/>
      <c r="L25" s="80"/>
      <c r="P25" s="30"/>
    </row>
    <row r="26" spans="1:20" ht="12.75" x14ac:dyDescent="0.2">
      <c r="A26" s="25">
        <v>230</v>
      </c>
      <c r="B26" s="25" t="s">
        <v>95</v>
      </c>
      <c r="C26" s="25"/>
      <c r="D26" s="25"/>
      <c r="E26" s="25"/>
      <c r="F26" s="26"/>
      <c r="G26" s="72"/>
      <c r="H26" s="26"/>
      <c r="I26" s="26"/>
      <c r="J26" s="25"/>
      <c r="L26" s="80"/>
    </row>
    <row r="27" spans="1:20" ht="13.5" thickBot="1" x14ac:dyDescent="0.25">
      <c r="A27" s="25">
        <v>231</v>
      </c>
      <c r="B27" s="25" t="s">
        <v>96</v>
      </c>
      <c r="C27" s="25">
        <v>2583</v>
      </c>
      <c r="D27" s="25"/>
      <c r="E27" s="25"/>
      <c r="F27" s="25">
        <v>4900</v>
      </c>
      <c r="G27" s="72">
        <v>3000</v>
      </c>
      <c r="H27" s="27">
        <v>2904</v>
      </c>
      <c r="I27" s="27">
        <v>1996</v>
      </c>
      <c r="J27" s="257">
        <v>0.59260000000000002</v>
      </c>
      <c r="L27" s="80"/>
    </row>
    <row r="28" spans="1:20" ht="15.75" customHeight="1" thickBot="1" x14ac:dyDescent="0.25">
      <c r="A28" s="74" t="s">
        <v>5</v>
      </c>
      <c r="B28" s="75">
        <v>4240</v>
      </c>
      <c r="C28" s="76">
        <f>SUM(C18:C27)</f>
        <v>16771</v>
      </c>
      <c r="D28" s="76">
        <f t="shared" ref="D28:E28" si="5">SUM(D18:D27)</f>
        <v>16793</v>
      </c>
      <c r="E28" s="76">
        <f t="shared" si="5"/>
        <v>16793</v>
      </c>
      <c r="F28" s="77">
        <v>22513</v>
      </c>
      <c r="G28" s="77">
        <v>12710</v>
      </c>
      <c r="H28" s="77">
        <f>SUM(H18:H27)</f>
        <v>11713</v>
      </c>
      <c r="I28" s="77">
        <f>SUM(I18:I27)</f>
        <v>2897</v>
      </c>
      <c r="J28" s="111">
        <f>H28/G28</f>
        <v>0.92155782848151058</v>
      </c>
      <c r="K28" s="79"/>
      <c r="L28" s="80"/>
      <c r="M28" s="79"/>
      <c r="N28" s="79"/>
      <c r="O28" s="79"/>
      <c r="P28" s="29"/>
      <c r="Q28" s="30"/>
      <c r="T28" s="31"/>
    </row>
    <row r="29" spans="1:20" ht="12.75" x14ac:dyDescent="0.2">
      <c r="A29" s="25">
        <v>600</v>
      </c>
      <c r="B29" s="25" t="s">
        <v>6</v>
      </c>
      <c r="C29" s="25">
        <v>4076</v>
      </c>
      <c r="D29" s="25">
        <v>4822</v>
      </c>
      <c r="E29" s="25">
        <v>4822</v>
      </c>
      <c r="F29" s="26">
        <v>5122</v>
      </c>
      <c r="G29" s="26">
        <v>3150</v>
      </c>
      <c r="H29" s="26">
        <v>3134</v>
      </c>
      <c r="I29" s="26">
        <f>G29-H29</f>
        <v>16</v>
      </c>
      <c r="J29" s="28">
        <f>H29/G29</f>
        <v>0.99492063492063487</v>
      </c>
      <c r="K29" s="31"/>
      <c r="L29" s="80"/>
      <c r="M29" s="31"/>
      <c r="N29" s="31"/>
      <c r="O29" s="31"/>
      <c r="P29" s="29"/>
    </row>
    <row r="30" spans="1:20" ht="12.75" x14ac:dyDescent="0.2">
      <c r="A30" s="25">
        <v>601</v>
      </c>
      <c r="B30" s="25" t="s">
        <v>7</v>
      </c>
      <c r="C30" s="25">
        <v>657</v>
      </c>
      <c r="D30" s="25">
        <v>797</v>
      </c>
      <c r="E30" s="25">
        <v>797</v>
      </c>
      <c r="F30" s="26">
        <v>847</v>
      </c>
      <c r="G30" s="26">
        <v>450</v>
      </c>
      <c r="H30" s="26">
        <v>433</v>
      </c>
      <c r="I30" s="26">
        <f t="shared" ref="I30:I31" si="6">G30-H30</f>
        <v>17</v>
      </c>
      <c r="J30" s="28">
        <f t="shared" ref="J30:J31" si="7">H30/G30</f>
        <v>0.9622222222222222</v>
      </c>
      <c r="K30" s="31"/>
      <c r="L30" s="80"/>
      <c r="M30" s="31"/>
      <c r="N30" s="31"/>
      <c r="O30" s="31"/>
      <c r="P30" s="29"/>
    </row>
    <row r="31" spans="1:20" ht="12.75" x14ac:dyDescent="0.2">
      <c r="A31" s="25">
        <v>602</v>
      </c>
      <c r="B31" s="25" t="s">
        <v>8</v>
      </c>
      <c r="C31" s="25">
        <v>636</v>
      </c>
      <c r="D31" s="25">
        <v>1112</v>
      </c>
      <c r="E31" s="25">
        <v>1112</v>
      </c>
      <c r="F31" s="26">
        <v>1484</v>
      </c>
      <c r="G31" s="26">
        <v>600</v>
      </c>
      <c r="H31" s="26">
        <v>573</v>
      </c>
      <c r="I31" s="26">
        <f t="shared" si="6"/>
        <v>27</v>
      </c>
      <c r="J31" s="28">
        <f t="shared" si="7"/>
        <v>0.95499999999999996</v>
      </c>
      <c r="K31" s="31"/>
      <c r="L31" s="80"/>
      <c r="M31" s="31"/>
      <c r="N31" s="31"/>
      <c r="O31" s="31"/>
      <c r="P31" s="29"/>
    </row>
    <row r="32" spans="1:20" ht="12.75" x14ac:dyDescent="0.2">
      <c r="A32" s="25">
        <v>603</v>
      </c>
      <c r="B32" s="25" t="s">
        <v>9</v>
      </c>
      <c r="C32" s="25"/>
      <c r="D32" s="25"/>
      <c r="E32" s="25"/>
      <c r="F32" s="26"/>
      <c r="G32" s="26"/>
      <c r="H32" s="26"/>
      <c r="I32" s="26"/>
      <c r="J32" s="25"/>
      <c r="L32" s="80"/>
    </row>
    <row r="33" spans="1:20" ht="12.75" x14ac:dyDescent="0.2">
      <c r="A33" s="25">
        <v>604</v>
      </c>
      <c r="B33" s="25" t="s">
        <v>10</v>
      </c>
      <c r="C33" s="25"/>
      <c r="D33" s="25"/>
      <c r="E33" s="25"/>
      <c r="F33" s="26"/>
      <c r="G33" s="26"/>
      <c r="H33" s="26"/>
      <c r="I33" s="26"/>
      <c r="J33" s="25"/>
      <c r="L33" s="80"/>
    </row>
    <row r="34" spans="1:20" ht="12.75" x14ac:dyDescent="0.2">
      <c r="A34" s="25">
        <v>605</v>
      </c>
      <c r="B34" s="25" t="s">
        <v>11</v>
      </c>
      <c r="C34" s="25"/>
      <c r="D34" s="25"/>
      <c r="E34" s="25"/>
      <c r="F34" s="26"/>
      <c r="G34" s="26"/>
      <c r="H34" s="26"/>
      <c r="I34" s="26"/>
      <c r="J34" s="25"/>
      <c r="L34" s="80"/>
    </row>
    <row r="35" spans="1:20" ht="12.75" x14ac:dyDescent="0.2">
      <c r="A35" s="25">
        <v>606</v>
      </c>
      <c r="B35" s="25" t="s">
        <v>12</v>
      </c>
      <c r="C35" s="25"/>
      <c r="D35" s="25"/>
      <c r="E35" s="25"/>
      <c r="F35" s="26"/>
      <c r="G35" s="26"/>
      <c r="H35" s="26"/>
      <c r="I35" s="26"/>
      <c r="J35" s="28"/>
      <c r="K35" s="31"/>
      <c r="L35" s="80"/>
      <c r="M35" s="31"/>
      <c r="N35" s="31"/>
      <c r="O35" s="31"/>
    </row>
    <row r="36" spans="1:20" ht="12.75" x14ac:dyDescent="0.2">
      <c r="A36" s="25">
        <v>609</v>
      </c>
      <c r="B36" s="25" t="s">
        <v>94</v>
      </c>
      <c r="C36" s="25"/>
      <c r="D36" s="25"/>
      <c r="E36" s="25"/>
      <c r="F36" s="26"/>
      <c r="G36" s="26"/>
      <c r="H36" s="26"/>
      <c r="I36" s="26"/>
      <c r="J36" s="25"/>
      <c r="L36" s="80"/>
    </row>
    <row r="37" spans="1:20" ht="12.75" x14ac:dyDescent="0.2">
      <c r="A37" s="25">
        <v>230</v>
      </c>
      <c r="B37" s="25" t="s">
        <v>95</v>
      </c>
      <c r="C37" s="25"/>
      <c r="D37" s="25"/>
      <c r="E37" s="25"/>
      <c r="F37" s="26"/>
      <c r="G37" s="26"/>
      <c r="H37" s="26"/>
      <c r="I37" s="26"/>
      <c r="J37" s="25"/>
      <c r="L37" s="80"/>
    </row>
    <row r="38" spans="1:20" ht="13.5" thickBot="1" x14ac:dyDescent="0.25">
      <c r="A38" s="25">
        <v>231</v>
      </c>
      <c r="B38" s="25" t="s">
        <v>96</v>
      </c>
      <c r="C38" s="25"/>
      <c r="D38" s="25"/>
      <c r="E38" s="25"/>
      <c r="F38" s="26">
        <v>1350</v>
      </c>
      <c r="G38" s="26">
        <v>1350</v>
      </c>
      <c r="H38" s="26"/>
      <c r="I38" s="26">
        <v>1350</v>
      </c>
      <c r="J38" s="25"/>
      <c r="L38" s="80"/>
    </row>
    <row r="39" spans="1:20" ht="15.75" customHeight="1" thickBot="1" x14ac:dyDescent="0.25">
      <c r="A39" s="74" t="s">
        <v>5</v>
      </c>
      <c r="B39" s="75" t="s">
        <v>144</v>
      </c>
      <c r="C39" s="76">
        <f>SUM(C29:C38)</f>
        <v>5369</v>
      </c>
      <c r="D39" s="76">
        <f t="shared" ref="D39:G39" si="8">SUM(D29:D38)</f>
        <v>6731</v>
      </c>
      <c r="E39" s="76">
        <f t="shared" si="8"/>
        <v>6731</v>
      </c>
      <c r="F39" s="77">
        <f>SUM(F29:F38)</f>
        <v>8803</v>
      </c>
      <c r="G39" s="77">
        <f t="shared" si="8"/>
        <v>5550</v>
      </c>
      <c r="H39" s="77">
        <f>SUM(H29:H38)</f>
        <v>4140</v>
      </c>
      <c r="I39" s="77">
        <f>SUM(I29:I38)</f>
        <v>1410</v>
      </c>
      <c r="J39" s="111">
        <f>H39/G39</f>
        <v>0.74594594594594599</v>
      </c>
      <c r="K39" s="79"/>
      <c r="L39" s="80"/>
      <c r="M39" s="79"/>
      <c r="N39" s="79"/>
      <c r="O39" s="79"/>
      <c r="P39" s="29"/>
      <c r="Q39" s="30"/>
      <c r="T39" s="31"/>
    </row>
    <row r="40" spans="1:20" ht="28.5" customHeight="1" x14ac:dyDescent="0.2">
      <c r="A40" s="84"/>
      <c r="B40" s="85" t="s">
        <v>16</v>
      </c>
      <c r="C40" s="86">
        <v>36398</v>
      </c>
      <c r="D40" s="86">
        <v>42939</v>
      </c>
      <c r="E40" s="86">
        <v>42939</v>
      </c>
      <c r="F40" s="86">
        <v>50732</v>
      </c>
      <c r="G40" s="86">
        <v>27769</v>
      </c>
      <c r="H40" s="86">
        <v>25307</v>
      </c>
      <c r="I40" s="199">
        <v>4362</v>
      </c>
      <c r="J40" s="190"/>
      <c r="K40" s="78"/>
      <c r="L40" s="80"/>
      <c r="M40" s="78"/>
      <c r="N40" s="78"/>
      <c r="O40" s="78"/>
      <c r="P40" s="34"/>
      <c r="R40" s="20" t="e">
        <f>#REF!/H40</f>
        <v>#REF!</v>
      </c>
    </row>
    <row r="41" spans="1:20" x14ac:dyDescent="0.2">
      <c r="F41" s="33"/>
      <c r="H41" s="33"/>
    </row>
    <row r="42" spans="1:20" ht="30" x14ac:dyDescent="0.25">
      <c r="A42" s="35" t="s">
        <v>23</v>
      </c>
      <c r="B42" s="36" t="s">
        <v>24</v>
      </c>
      <c r="C42" s="36" t="s">
        <v>134</v>
      </c>
      <c r="K42" s="30"/>
      <c r="L42" s="30"/>
      <c r="R42" s="33"/>
    </row>
    <row r="43" spans="1:20" ht="15" x14ac:dyDescent="0.25">
      <c r="A43" s="37"/>
      <c r="B43" s="38"/>
      <c r="C43" s="39"/>
    </row>
    <row r="44" spans="1:20" ht="15" x14ac:dyDescent="0.25">
      <c r="A44" s="37" t="s">
        <v>119</v>
      </c>
      <c r="B44" s="38" t="s">
        <v>133</v>
      </c>
      <c r="C44" s="40" t="s">
        <v>165</v>
      </c>
      <c r="L44" s="30"/>
    </row>
    <row r="45" spans="1:20" ht="15" x14ac:dyDescent="0.25">
      <c r="A45" s="37"/>
      <c r="B45" s="38"/>
      <c r="C45" s="40"/>
      <c r="L45" s="30"/>
    </row>
    <row r="46" spans="1:20" ht="15" x14ac:dyDescent="0.25">
      <c r="A46" s="37"/>
      <c r="B46" s="38"/>
      <c r="C46" s="40"/>
    </row>
    <row r="47" spans="1:20" ht="15" x14ac:dyDescent="0.25">
      <c r="A47" s="41"/>
      <c r="B47" s="42"/>
      <c r="C47" s="43"/>
    </row>
    <row r="48" spans="1:20" ht="15" x14ac:dyDescent="0.25">
      <c r="A48" s="44"/>
      <c r="B48" s="45"/>
      <c r="C48" s="46"/>
    </row>
    <row r="49" spans="1:12" ht="15" x14ac:dyDescent="0.25">
      <c r="A49" s="47"/>
      <c r="B49" s="48"/>
      <c r="C49" s="46"/>
      <c r="L49" s="30"/>
    </row>
    <row r="50" spans="1:12" ht="15" x14ac:dyDescent="0.25">
      <c r="A50" s="47"/>
      <c r="B50" s="48"/>
      <c r="C50" s="46"/>
    </row>
    <row r="51" spans="1:12" ht="15" x14ac:dyDescent="0.25">
      <c r="A51" s="49"/>
      <c r="B51" s="50"/>
      <c r="C51" s="46"/>
    </row>
    <row r="52" spans="1:12" ht="15" x14ac:dyDescent="0.25">
      <c r="A52" s="44"/>
      <c r="B52" s="51"/>
      <c r="C52" s="46"/>
    </row>
    <row r="53" spans="1:12" ht="15" x14ac:dyDescent="0.25">
      <c r="A53" s="47"/>
      <c r="B53" s="48"/>
      <c r="C53" s="46"/>
    </row>
    <row r="54" spans="1:12" ht="15" x14ac:dyDescent="0.25">
      <c r="A54" s="47"/>
      <c r="B54" s="52"/>
      <c r="C54" s="46"/>
    </row>
    <row r="55" spans="1:12" ht="15" x14ac:dyDescent="0.25">
      <c r="A55" s="49"/>
      <c r="B55" s="53"/>
      <c r="C55" s="46"/>
    </row>
    <row r="56" spans="1:12" ht="15" x14ac:dyDescent="0.25">
      <c r="A56" s="44"/>
      <c r="B56" s="54"/>
      <c r="C56" s="46"/>
    </row>
    <row r="57" spans="1:12" ht="15" x14ac:dyDescent="0.25">
      <c r="A57" s="47"/>
      <c r="B57" s="52"/>
      <c r="C57" s="46"/>
    </row>
    <row r="58" spans="1:12" ht="15" x14ac:dyDescent="0.25">
      <c r="A58" s="47"/>
      <c r="B58" s="46"/>
      <c r="C58" s="46"/>
    </row>
    <row r="59" spans="1:12" ht="15" x14ac:dyDescent="0.25">
      <c r="A59" s="49"/>
      <c r="B59" s="50"/>
      <c r="C59" s="46"/>
    </row>
    <row r="60" spans="1:12" ht="15" x14ac:dyDescent="0.25">
      <c r="A60" s="44"/>
      <c r="B60" s="51"/>
      <c r="C60" s="46"/>
    </row>
    <row r="61" spans="1:12" ht="15" x14ac:dyDescent="0.25">
      <c r="A61" s="47"/>
      <c r="B61" s="48"/>
      <c r="C61" s="46"/>
    </row>
    <row r="62" spans="1:12" ht="15" x14ac:dyDescent="0.25">
      <c r="A62" s="47"/>
      <c r="B62" s="48"/>
      <c r="C62" s="46"/>
    </row>
    <row r="63" spans="1:12" ht="15" x14ac:dyDescent="0.25">
      <c r="A63" s="49"/>
      <c r="B63" s="55"/>
      <c r="C63" s="46"/>
    </row>
    <row r="64" spans="1:12" ht="15" x14ac:dyDescent="0.25">
      <c r="A64" s="44" t="s">
        <v>34</v>
      </c>
      <c r="B64" s="51" t="s">
        <v>99</v>
      </c>
      <c r="C64" s="46"/>
    </row>
    <row r="65" spans="1:3" ht="15" x14ac:dyDescent="0.25">
      <c r="A65" s="47"/>
      <c r="B65" s="48"/>
      <c r="C65" s="46"/>
    </row>
    <row r="66" spans="1:3" ht="15" x14ac:dyDescent="0.25">
      <c r="A66" s="47"/>
      <c r="B66" s="48"/>
      <c r="C66" s="46"/>
    </row>
    <row r="67" spans="1:3" ht="15" x14ac:dyDescent="0.25">
      <c r="A67" s="49"/>
      <c r="B67" s="55"/>
      <c r="C67" s="46"/>
    </row>
    <row r="68" spans="1:3" ht="15" x14ac:dyDescent="0.25">
      <c r="A68" s="47" t="s">
        <v>33</v>
      </c>
      <c r="B68" s="51" t="s">
        <v>25</v>
      </c>
      <c r="C68" s="46"/>
    </row>
    <row r="69" spans="1:3" ht="15" x14ac:dyDescent="0.25">
      <c r="A69" s="47"/>
      <c r="B69" s="48"/>
      <c r="C69" s="46"/>
    </row>
    <row r="70" spans="1:3" ht="15" x14ac:dyDescent="0.25">
      <c r="A70" s="47"/>
      <c r="B70" s="48"/>
      <c r="C70" s="46"/>
    </row>
    <row r="71" spans="1:3" ht="15" x14ac:dyDescent="0.25">
      <c r="A71" s="49"/>
      <c r="B71" s="55"/>
      <c r="C71" s="53"/>
    </row>
  </sheetData>
  <mergeCells count="2">
    <mergeCell ref="C5:I5"/>
    <mergeCell ref="A5:B5"/>
  </mergeCells>
  <pageMargins left="0.25" right="0.25" top="0.75" bottom="0.75" header="0.3" footer="0.3"/>
  <pageSetup paperSize="9" scale="34" fitToHeight="0" orientation="portrait" r:id="rId1"/>
  <headerFooter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9"/>
  <sheetViews>
    <sheetView workbookViewId="0">
      <selection activeCell="H4" sqref="H4:H10"/>
    </sheetView>
  </sheetViews>
  <sheetFormatPr defaultRowHeight="15" x14ac:dyDescent="0.25"/>
  <cols>
    <col min="2" max="2" width="20" customWidth="1"/>
    <col min="3" max="3" width="14" customWidth="1"/>
    <col min="5" max="5" width="10.140625" bestFit="1" customWidth="1"/>
    <col min="6" max="6" width="11.85546875" customWidth="1"/>
    <col min="7" max="7" width="11" customWidth="1"/>
    <col min="8" max="8" width="11.7109375" customWidth="1"/>
    <col min="9" max="9" width="10.5703125" customWidth="1"/>
    <col min="14" max="15" width="10.140625" customWidth="1"/>
  </cols>
  <sheetData>
    <row r="1" spans="1:10" x14ac:dyDescent="0.25">
      <c r="A1" s="1" t="s">
        <v>123</v>
      </c>
    </row>
    <row r="2" spans="1:10" x14ac:dyDescent="0.25">
      <c r="A2" s="284"/>
      <c r="B2" s="284"/>
      <c r="C2" s="284" t="s">
        <v>137</v>
      </c>
      <c r="D2" s="284"/>
      <c r="E2" s="284"/>
      <c r="F2" s="284"/>
      <c r="G2" s="284"/>
      <c r="H2" s="284"/>
      <c r="I2" s="284"/>
      <c r="J2" s="21"/>
    </row>
    <row r="3" spans="1:10" ht="23.25" x14ac:dyDescent="0.25">
      <c r="A3" s="22" t="s">
        <v>31</v>
      </c>
      <c r="B3" s="23" t="s">
        <v>35</v>
      </c>
      <c r="C3" s="22" t="s">
        <v>121</v>
      </c>
      <c r="D3" s="22" t="s">
        <v>122</v>
      </c>
      <c r="E3" s="22" t="s">
        <v>3</v>
      </c>
      <c r="F3" s="22" t="s">
        <v>21</v>
      </c>
      <c r="G3" s="22" t="s">
        <v>179</v>
      </c>
      <c r="H3" s="22" t="s">
        <v>180</v>
      </c>
      <c r="I3" s="22" t="s">
        <v>4</v>
      </c>
      <c r="J3" s="22" t="s">
        <v>30</v>
      </c>
    </row>
    <row r="4" spans="1:10" x14ac:dyDescent="0.25">
      <c r="A4" s="25">
        <v>600</v>
      </c>
      <c r="B4" s="25" t="s">
        <v>6</v>
      </c>
      <c r="C4" s="25">
        <v>22381</v>
      </c>
      <c r="D4" s="25">
        <v>30135</v>
      </c>
      <c r="E4" s="25">
        <v>30135</v>
      </c>
      <c r="F4" s="25">
        <v>30371</v>
      </c>
      <c r="G4" s="25">
        <v>15750</v>
      </c>
      <c r="H4" s="25">
        <v>15771</v>
      </c>
      <c r="I4" s="26">
        <v>22776</v>
      </c>
      <c r="J4" s="28">
        <f>H4/G4</f>
        <v>1.0013333333333334</v>
      </c>
    </row>
    <row r="5" spans="1:10" x14ac:dyDescent="0.25">
      <c r="A5" s="25">
        <v>601</v>
      </c>
      <c r="B5" s="25" t="s">
        <v>7</v>
      </c>
      <c r="C5" s="25">
        <v>3675</v>
      </c>
      <c r="D5" s="25">
        <v>4982</v>
      </c>
      <c r="E5" s="25">
        <v>4982</v>
      </c>
      <c r="F5" s="25">
        <v>5032</v>
      </c>
      <c r="G5" s="25">
        <v>2630</v>
      </c>
      <c r="H5" s="25">
        <v>2621</v>
      </c>
      <c r="I5" s="26">
        <v>3772</v>
      </c>
      <c r="J5" s="28">
        <f t="shared" ref="J5:J13" si="0">H5/G5</f>
        <v>0.99657794676806088</v>
      </c>
    </row>
    <row r="6" spans="1:10" x14ac:dyDescent="0.25">
      <c r="A6" s="25">
        <v>602</v>
      </c>
      <c r="B6" s="25" t="s">
        <v>8</v>
      </c>
      <c r="C6" s="25">
        <v>7165</v>
      </c>
      <c r="D6" s="25">
        <v>8194</v>
      </c>
      <c r="E6" s="25">
        <v>8194</v>
      </c>
      <c r="F6" s="25">
        <v>9015</v>
      </c>
      <c r="G6" s="25">
        <v>6325</v>
      </c>
      <c r="H6" s="25">
        <v>3947</v>
      </c>
      <c r="I6" s="26">
        <v>2378</v>
      </c>
      <c r="J6" s="28">
        <f t="shared" si="0"/>
        <v>0.6240316205533597</v>
      </c>
    </row>
    <row r="7" spans="1:10" x14ac:dyDescent="0.25">
      <c r="A7" s="25">
        <v>603</v>
      </c>
      <c r="B7" s="25" t="s">
        <v>9</v>
      </c>
      <c r="C7" s="25"/>
      <c r="D7" s="25"/>
      <c r="E7" s="25"/>
      <c r="F7" s="25"/>
      <c r="G7" s="25"/>
      <c r="H7" s="25"/>
      <c r="I7" s="26"/>
      <c r="J7" s="28" t="e">
        <f t="shared" si="0"/>
        <v>#DIV/0!</v>
      </c>
    </row>
    <row r="8" spans="1:10" ht="23.25" x14ac:dyDescent="0.25">
      <c r="A8" s="25">
        <v>604</v>
      </c>
      <c r="B8" s="32" t="s">
        <v>10</v>
      </c>
      <c r="C8" s="25"/>
      <c r="D8" s="25"/>
      <c r="E8" s="25"/>
      <c r="F8" s="25"/>
      <c r="G8" s="25"/>
      <c r="H8" s="25"/>
      <c r="I8" s="26"/>
      <c r="J8" s="28" t="e">
        <f t="shared" si="0"/>
        <v>#DIV/0!</v>
      </c>
    </row>
    <row r="9" spans="1:10" x14ac:dyDescent="0.25">
      <c r="A9" s="25">
        <v>605</v>
      </c>
      <c r="B9" s="25" t="s">
        <v>11</v>
      </c>
      <c r="C9" s="25"/>
      <c r="D9" s="25"/>
      <c r="E9" s="25"/>
      <c r="F9" s="25"/>
      <c r="G9" s="25"/>
      <c r="H9" s="25"/>
      <c r="I9" s="26"/>
      <c r="J9" s="28" t="e">
        <f t="shared" si="0"/>
        <v>#DIV/0!</v>
      </c>
    </row>
    <row r="10" spans="1:10" x14ac:dyDescent="0.25">
      <c r="A10" s="25">
        <v>606</v>
      </c>
      <c r="B10" s="25" t="s">
        <v>12</v>
      </c>
      <c r="C10" s="25">
        <v>30</v>
      </c>
      <c r="D10" s="25"/>
      <c r="E10" s="25"/>
      <c r="F10" s="25">
        <v>64</v>
      </c>
      <c r="G10" s="25">
        <v>64</v>
      </c>
      <c r="H10" s="25">
        <v>64</v>
      </c>
      <c r="I10" s="26">
        <v>0</v>
      </c>
      <c r="J10" s="28">
        <f t="shared" si="0"/>
        <v>1</v>
      </c>
    </row>
    <row r="11" spans="1:10" x14ac:dyDescent="0.25">
      <c r="A11" s="25">
        <v>609</v>
      </c>
      <c r="B11" s="25" t="s">
        <v>94</v>
      </c>
      <c r="C11" s="25"/>
      <c r="D11" s="25"/>
      <c r="E11" s="25"/>
      <c r="F11" s="25"/>
      <c r="G11" s="25"/>
      <c r="H11" s="25"/>
      <c r="I11" s="26"/>
      <c r="J11" s="28" t="e">
        <f t="shared" si="0"/>
        <v>#DIV/0!</v>
      </c>
    </row>
    <row r="12" spans="1:10" x14ac:dyDescent="0.25">
      <c r="A12" s="25">
        <v>230</v>
      </c>
      <c r="B12" s="25" t="s">
        <v>95</v>
      </c>
      <c r="C12" s="25"/>
      <c r="D12" s="25"/>
      <c r="E12" s="25"/>
      <c r="F12" s="25"/>
      <c r="G12" s="25"/>
      <c r="H12" s="25"/>
      <c r="I12" s="26"/>
      <c r="J12" s="28" t="e">
        <f t="shared" si="0"/>
        <v>#DIV/0!</v>
      </c>
    </row>
    <row r="13" spans="1:10" ht="15.75" thickBot="1" x14ac:dyDescent="0.3">
      <c r="A13" s="82">
        <v>231</v>
      </c>
      <c r="B13" s="82" t="s">
        <v>96</v>
      </c>
      <c r="C13" s="25">
        <v>2583</v>
      </c>
      <c r="D13" s="25"/>
      <c r="E13" s="25"/>
      <c r="F13" s="25">
        <v>6250</v>
      </c>
      <c r="G13" s="25">
        <v>3000</v>
      </c>
      <c r="H13" s="25">
        <v>2904</v>
      </c>
      <c r="I13" s="26">
        <v>96</v>
      </c>
      <c r="J13" s="28">
        <f t="shared" si="0"/>
        <v>0.96799999999999997</v>
      </c>
    </row>
    <row r="14" spans="1:10" ht="15.75" thickBot="1" x14ac:dyDescent="0.3">
      <c r="A14" s="210" t="s">
        <v>5</v>
      </c>
      <c r="B14" s="211" t="s">
        <v>119</v>
      </c>
      <c r="C14" s="212">
        <f>SUM(C4:C13)</f>
        <v>35834</v>
      </c>
      <c r="D14" s="212">
        <f t="shared" ref="D14:E14" si="1">SUM(D4:D13)</f>
        <v>43311</v>
      </c>
      <c r="E14" s="212">
        <f t="shared" si="1"/>
        <v>43311</v>
      </c>
      <c r="F14" s="213">
        <f>SUM(F4:F13)</f>
        <v>50732</v>
      </c>
      <c r="G14" s="213">
        <f>SUM(G4:G13)</f>
        <v>27769</v>
      </c>
      <c r="H14" s="213">
        <f>SUM(H4:H13)</f>
        <v>25307</v>
      </c>
      <c r="I14" s="213">
        <f>SUM(I4:I13)</f>
        <v>29022</v>
      </c>
      <c r="J14" s="214">
        <f>H14/G14</f>
        <v>0.91133998343476541</v>
      </c>
    </row>
    <row r="15" spans="1:10" x14ac:dyDescent="0.25">
      <c r="D15" s="209"/>
    </row>
    <row r="16" spans="1:10" x14ac:dyDescent="0.25">
      <c r="B16" s="1" t="s">
        <v>133</v>
      </c>
      <c r="F16" t="s">
        <v>166</v>
      </c>
    </row>
    <row r="19" spans="1:4" x14ac:dyDescent="0.25">
      <c r="D19" s="209"/>
    </row>
    <row r="20" spans="1:4" x14ac:dyDescent="0.25">
      <c r="A20" s="35"/>
      <c r="B20" s="36"/>
      <c r="C20" s="36"/>
    </row>
    <row r="21" spans="1:4" x14ac:dyDescent="0.25">
      <c r="A21" s="37"/>
      <c r="B21" s="38"/>
      <c r="C21" s="39"/>
    </row>
    <row r="22" spans="1:4" x14ac:dyDescent="0.25">
      <c r="A22" s="37"/>
      <c r="B22" s="38"/>
      <c r="C22" s="40"/>
    </row>
    <row r="23" spans="1:4" x14ac:dyDescent="0.25">
      <c r="A23" s="37"/>
      <c r="B23" s="38"/>
      <c r="C23" s="40"/>
    </row>
    <row r="24" spans="1:4" x14ac:dyDescent="0.25">
      <c r="A24" s="37"/>
      <c r="B24" s="38"/>
      <c r="C24" s="40"/>
    </row>
    <row r="25" spans="1:4" x14ac:dyDescent="0.25">
      <c r="A25" s="41"/>
      <c r="B25" s="42"/>
      <c r="C25" s="43"/>
    </row>
    <row r="26" spans="1:4" x14ac:dyDescent="0.25">
      <c r="A26" s="44"/>
      <c r="B26" s="45"/>
      <c r="C26" s="46"/>
    </row>
    <row r="27" spans="1:4" x14ac:dyDescent="0.25">
      <c r="A27" s="47"/>
      <c r="B27" s="48"/>
      <c r="C27" s="46"/>
    </row>
    <row r="28" spans="1:4" x14ac:dyDescent="0.25">
      <c r="A28" s="47"/>
      <c r="B28" s="48"/>
      <c r="C28" s="46"/>
    </row>
    <row r="29" spans="1:4" x14ac:dyDescent="0.25">
      <c r="A29" s="49"/>
      <c r="B29" s="50"/>
      <c r="C29" s="46"/>
    </row>
    <row r="30" spans="1:4" x14ac:dyDescent="0.25">
      <c r="A30" s="44"/>
      <c r="B30" s="51"/>
      <c r="C30" s="46"/>
    </row>
    <row r="31" spans="1:4" x14ac:dyDescent="0.25">
      <c r="A31" s="47"/>
      <c r="B31" s="48"/>
      <c r="C31" s="46"/>
    </row>
    <row r="32" spans="1:4" x14ac:dyDescent="0.25">
      <c r="A32" s="47"/>
      <c r="B32" s="52"/>
      <c r="C32" s="46"/>
    </row>
    <row r="33" spans="1:3" x14ac:dyDescent="0.25">
      <c r="A33" s="49"/>
      <c r="B33" s="53"/>
      <c r="C33" s="46"/>
    </row>
    <row r="34" spans="1:3" x14ac:dyDescent="0.25">
      <c r="A34" s="44"/>
      <c r="B34" s="54"/>
      <c r="C34" s="46"/>
    </row>
    <row r="35" spans="1:3" x14ac:dyDescent="0.25">
      <c r="A35" s="47"/>
      <c r="B35" s="52"/>
      <c r="C35" s="46"/>
    </row>
    <row r="36" spans="1:3" x14ac:dyDescent="0.25">
      <c r="A36" s="47"/>
      <c r="B36" s="46"/>
      <c r="C36" s="46"/>
    </row>
    <row r="37" spans="1:3" x14ac:dyDescent="0.25">
      <c r="A37" s="49"/>
      <c r="B37" s="50"/>
      <c r="C37" s="46"/>
    </row>
    <row r="38" spans="1:3" x14ac:dyDescent="0.25">
      <c r="A38" s="44"/>
      <c r="B38" s="51"/>
      <c r="C38" s="46"/>
    </row>
    <row r="39" spans="1:3" x14ac:dyDescent="0.25">
      <c r="A39" s="47"/>
      <c r="B39" s="48"/>
      <c r="C39" s="46"/>
    </row>
    <row r="40" spans="1:3" x14ac:dyDescent="0.25">
      <c r="A40" s="47"/>
      <c r="B40" s="48"/>
      <c r="C40" s="46"/>
    </row>
    <row r="41" spans="1:3" x14ac:dyDescent="0.25">
      <c r="A41" s="49"/>
      <c r="B41" s="55"/>
      <c r="C41" s="46"/>
    </row>
    <row r="42" spans="1:3" x14ac:dyDescent="0.25">
      <c r="A42" s="44"/>
      <c r="B42" s="51"/>
      <c r="C42" s="46"/>
    </row>
    <row r="43" spans="1:3" x14ac:dyDescent="0.25">
      <c r="A43" s="47"/>
      <c r="B43" s="48"/>
      <c r="C43" s="46"/>
    </row>
    <row r="44" spans="1:3" x14ac:dyDescent="0.25">
      <c r="A44" s="47"/>
      <c r="B44" s="48"/>
      <c r="C44" s="46"/>
    </row>
    <row r="45" spans="1:3" x14ac:dyDescent="0.25">
      <c r="A45" s="49"/>
      <c r="B45" s="55"/>
      <c r="C45" s="46"/>
    </row>
    <row r="46" spans="1:3" x14ac:dyDescent="0.25">
      <c r="A46" s="47"/>
      <c r="B46" s="51"/>
      <c r="C46" s="46"/>
    </row>
    <row r="47" spans="1:3" x14ac:dyDescent="0.25">
      <c r="A47" s="47"/>
      <c r="B47" s="48"/>
      <c r="C47" s="46"/>
    </row>
    <row r="48" spans="1:3" x14ac:dyDescent="0.25">
      <c r="A48" s="47"/>
      <c r="B48" s="48"/>
      <c r="C48" s="46"/>
    </row>
    <row r="49" spans="1:3" x14ac:dyDescent="0.25">
      <c r="A49" s="49"/>
      <c r="B49" s="55"/>
      <c r="C49" s="53"/>
    </row>
  </sheetData>
  <mergeCells count="2">
    <mergeCell ref="A2:B2"/>
    <mergeCell ref="C2:I2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5:X52"/>
  <sheetViews>
    <sheetView topLeftCell="A4" workbookViewId="0">
      <pane xSplit="3" ySplit="3" topLeftCell="G7" activePane="bottomRight" state="frozen"/>
      <selection activeCell="A4" sqref="A4"/>
      <selection pane="topRight" activeCell="D4" sqref="D4"/>
      <selection pane="bottomLeft" activeCell="A7" sqref="A7"/>
      <selection pane="bottomRight" activeCell="U14" sqref="U14"/>
    </sheetView>
  </sheetViews>
  <sheetFormatPr defaultColWidth="9.140625" defaultRowHeight="11.25" x14ac:dyDescent="0.2"/>
  <cols>
    <col min="1" max="1" width="6" style="112" bestFit="1" customWidth="1"/>
    <col min="2" max="2" width="7.85546875" style="112" customWidth="1"/>
    <col min="3" max="3" width="7.7109375" style="155" customWidth="1"/>
    <col min="4" max="4" width="23.42578125" style="155" customWidth="1"/>
    <col min="5" max="5" width="14.5703125" style="112" bestFit="1" customWidth="1"/>
    <col min="6" max="6" width="14.5703125" style="176" bestFit="1" customWidth="1"/>
    <col min="7" max="7" width="13.5703125" style="112" bestFit="1" customWidth="1"/>
    <col min="8" max="8" width="13.5703125" style="176" bestFit="1" customWidth="1"/>
    <col min="9" max="9" width="14.5703125" style="112" bestFit="1" customWidth="1"/>
    <col min="10" max="10" width="14.5703125" style="176" bestFit="1" customWidth="1"/>
    <col min="11" max="11" width="12.42578125" style="112" bestFit="1" customWidth="1"/>
    <col min="12" max="12" width="12.42578125" style="176" bestFit="1" customWidth="1"/>
    <col min="13" max="13" width="13.5703125" style="112" bestFit="1" customWidth="1"/>
    <col min="14" max="14" width="13.5703125" style="176" bestFit="1" customWidth="1"/>
    <col min="15" max="15" width="12.42578125" style="112" bestFit="1" customWidth="1"/>
    <col min="16" max="16" width="12.42578125" style="176" bestFit="1" customWidth="1"/>
    <col min="17" max="17" width="12.42578125" style="112" bestFit="1" customWidth="1"/>
    <col min="18" max="18" width="11" style="176" bestFit="1" customWidth="1"/>
    <col min="19" max="19" width="12.42578125" style="112" bestFit="1" customWidth="1"/>
    <col min="20" max="20" width="11" style="176" bestFit="1" customWidth="1"/>
    <col min="21" max="21" width="14.5703125" style="112" bestFit="1" customWidth="1"/>
    <col min="22" max="22" width="14.5703125" style="176" bestFit="1" customWidth="1"/>
    <col min="23" max="23" width="16" style="112" bestFit="1" customWidth="1"/>
    <col min="24" max="24" width="14.7109375" style="176" bestFit="1" customWidth="1"/>
    <col min="25" max="28" width="9.140625" style="112"/>
    <col min="29" max="29" width="14.5703125" style="112" bestFit="1" customWidth="1"/>
    <col min="30" max="16384" width="9.140625" style="112"/>
  </cols>
  <sheetData>
    <row r="5" spans="1:24" x14ac:dyDescent="0.2">
      <c r="A5" s="1" t="s">
        <v>124</v>
      </c>
    </row>
    <row r="6" spans="1:24" ht="27.75" customHeight="1" thickBot="1" x14ac:dyDescent="0.25">
      <c r="A6" s="125" t="s">
        <v>36</v>
      </c>
      <c r="B6" s="125" t="s">
        <v>23</v>
      </c>
      <c r="C6" s="156" t="s">
        <v>39</v>
      </c>
      <c r="D6" s="156" t="s">
        <v>97</v>
      </c>
      <c r="E6" s="126" t="s">
        <v>48</v>
      </c>
      <c r="F6" s="177" t="s">
        <v>49</v>
      </c>
      <c r="G6" s="125" t="s">
        <v>50</v>
      </c>
      <c r="H6" s="177" t="s">
        <v>51</v>
      </c>
      <c r="I6" s="125" t="s">
        <v>52</v>
      </c>
      <c r="J6" s="177" t="s">
        <v>53</v>
      </c>
      <c r="K6" s="125" t="s">
        <v>54</v>
      </c>
      <c r="L6" s="177" t="s">
        <v>55</v>
      </c>
      <c r="M6" s="125" t="s">
        <v>56</v>
      </c>
      <c r="N6" s="177" t="s">
        <v>57</v>
      </c>
      <c r="O6" s="125" t="s">
        <v>58</v>
      </c>
      <c r="P6" s="177" t="s">
        <v>59</v>
      </c>
      <c r="Q6" s="125" t="s">
        <v>60</v>
      </c>
      <c r="R6" s="177" t="s">
        <v>37</v>
      </c>
      <c r="S6" s="125" t="s">
        <v>61</v>
      </c>
      <c r="T6" s="177" t="s">
        <v>62</v>
      </c>
      <c r="U6" s="125" t="s">
        <v>63</v>
      </c>
      <c r="V6" s="177" t="s">
        <v>64</v>
      </c>
      <c r="W6" s="125" t="s">
        <v>65</v>
      </c>
      <c r="X6" s="177" t="s">
        <v>66</v>
      </c>
    </row>
    <row r="7" spans="1:24" s="129" customFormat="1" ht="19.5" customHeight="1" thickBot="1" x14ac:dyDescent="0.25">
      <c r="A7" s="127">
        <v>1</v>
      </c>
      <c r="B7" s="128" t="s">
        <v>119</v>
      </c>
      <c r="C7" s="157"/>
      <c r="D7" s="157"/>
      <c r="E7" s="128">
        <f t="shared" ref="E7:X7" si="0">SUM(E8:E18)</f>
        <v>15750</v>
      </c>
      <c r="F7" s="178">
        <f t="shared" si="0"/>
        <v>15773</v>
      </c>
      <c r="G7" s="128">
        <f t="shared" si="0"/>
        <v>2630</v>
      </c>
      <c r="H7" s="178">
        <f t="shared" si="0"/>
        <v>2620.6</v>
      </c>
      <c r="I7" s="128">
        <f t="shared" si="0"/>
        <v>6325</v>
      </c>
      <c r="J7" s="178">
        <f t="shared" si="0"/>
        <v>3946</v>
      </c>
      <c r="K7" s="128">
        <f t="shared" si="0"/>
        <v>0</v>
      </c>
      <c r="L7" s="178">
        <f t="shared" si="0"/>
        <v>0</v>
      </c>
      <c r="M7" s="128">
        <f t="shared" si="0"/>
        <v>0</v>
      </c>
      <c r="N7" s="178">
        <f t="shared" si="0"/>
        <v>0</v>
      </c>
      <c r="O7" s="128">
        <f t="shared" si="0"/>
        <v>64</v>
      </c>
      <c r="P7" s="178">
        <f t="shared" si="0"/>
        <v>64</v>
      </c>
      <c r="Q7" s="128">
        <f t="shared" si="0"/>
        <v>0</v>
      </c>
      <c r="R7" s="178">
        <f t="shared" si="0"/>
        <v>0</v>
      </c>
      <c r="S7" s="128">
        <f t="shared" si="0"/>
        <v>0</v>
      </c>
      <c r="T7" s="178">
        <f t="shared" si="0"/>
        <v>0</v>
      </c>
      <c r="U7" s="128">
        <f t="shared" si="0"/>
        <v>3000</v>
      </c>
      <c r="V7" s="178">
        <f t="shared" si="0"/>
        <v>2904</v>
      </c>
      <c r="W7" s="128">
        <f t="shared" si="0"/>
        <v>27769</v>
      </c>
      <c r="X7" s="178">
        <f t="shared" si="0"/>
        <v>25307.599999999999</v>
      </c>
    </row>
    <row r="8" spans="1:24" ht="22.5" x14ac:dyDescent="0.2">
      <c r="A8" s="130"/>
      <c r="B8" s="122"/>
      <c r="C8" s="149" t="s">
        <v>40</v>
      </c>
      <c r="D8" s="150" t="s">
        <v>41</v>
      </c>
      <c r="E8" s="131">
        <v>0</v>
      </c>
      <c r="F8" s="179">
        <v>0</v>
      </c>
      <c r="G8" s="131">
        <v>0</v>
      </c>
      <c r="H8" s="179">
        <v>0</v>
      </c>
      <c r="I8" s="131">
        <v>1485</v>
      </c>
      <c r="J8" s="179">
        <v>574</v>
      </c>
      <c r="K8" s="131">
        <v>0</v>
      </c>
      <c r="L8" s="179">
        <v>0</v>
      </c>
      <c r="M8" s="131">
        <v>0</v>
      </c>
      <c r="N8" s="179">
        <v>0</v>
      </c>
      <c r="O8" s="131">
        <v>0</v>
      </c>
      <c r="P8" s="179">
        <v>0</v>
      </c>
      <c r="Q8" s="131">
        <v>0</v>
      </c>
      <c r="R8" s="179">
        <v>0</v>
      </c>
      <c r="S8" s="131">
        <v>0</v>
      </c>
      <c r="T8" s="179">
        <v>0</v>
      </c>
      <c r="U8" s="131">
        <v>0</v>
      </c>
      <c r="V8" s="179">
        <v>0</v>
      </c>
      <c r="W8" s="131">
        <f t="shared" ref="W8" si="1">E8+G8+I8+K8+M8+O8+Q8+S8+U8</f>
        <v>1485</v>
      </c>
      <c r="X8" s="179">
        <f t="shared" ref="X8" si="2">F8+H8+J8+L8+N8+P8+R8+T8+V8</f>
        <v>574</v>
      </c>
    </row>
    <row r="9" spans="1:24" ht="22.5" x14ac:dyDescent="0.2">
      <c r="A9" s="130"/>
      <c r="B9" s="123"/>
      <c r="C9" s="151" t="s">
        <v>44</v>
      </c>
      <c r="D9" s="152" t="s">
        <v>138</v>
      </c>
      <c r="E9" s="131">
        <v>3150</v>
      </c>
      <c r="F9" s="179">
        <v>3134</v>
      </c>
      <c r="G9" s="131">
        <v>400</v>
      </c>
      <c r="H9" s="179">
        <v>432.6</v>
      </c>
      <c r="I9" s="131"/>
      <c r="J9" s="179"/>
      <c r="K9" s="131">
        <v>0</v>
      </c>
      <c r="L9" s="179">
        <v>0</v>
      </c>
      <c r="M9" s="131">
        <v>0</v>
      </c>
      <c r="N9" s="179">
        <v>0</v>
      </c>
      <c r="O9" s="131">
        <v>0</v>
      </c>
      <c r="P9" s="179">
        <v>0</v>
      </c>
      <c r="Q9" s="131">
        <v>0</v>
      </c>
      <c r="R9" s="179">
        <v>0</v>
      </c>
      <c r="S9" s="131">
        <v>0</v>
      </c>
      <c r="T9" s="179">
        <v>0</v>
      </c>
      <c r="U9" s="131">
        <v>0</v>
      </c>
      <c r="V9" s="179">
        <v>0</v>
      </c>
      <c r="W9" s="131">
        <f t="shared" ref="W9:W17" si="3">E9+G9+I9+K9+M9+O9+Q9+S9+U9</f>
        <v>3550</v>
      </c>
      <c r="X9" s="179">
        <f t="shared" ref="X9:X17" si="4">F9+H9+J9+L9+N9+P9+R9+T9+V9</f>
        <v>3566.6</v>
      </c>
    </row>
    <row r="10" spans="1:24" ht="22.5" x14ac:dyDescent="0.2">
      <c r="A10" s="130"/>
      <c r="B10" s="123"/>
      <c r="C10" s="151" t="s">
        <v>139</v>
      </c>
      <c r="D10" s="152" t="s">
        <v>140</v>
      </c>
      <c r="E10" s="131"/>
      <c r="F10" s="179"/>
      <c r="G10" s="131"/>
      <c r="H10" s="179"/>
      <c r="I10" s="131"/>
      <c r="J10" s="179"/>
      <c r="K10" s="131"/>
      <c r="L10" s="179"/>
      <c r="M10" s="131"/>
      <c r="N10" s="179"/>
      <c r="O10" s="131"/>
      <c r="P10" s="179"/>
      <c r="Q10" s="131"/>
      <c r="R10" s="179"/>
      <c r="S10" s="131"/>
      <c r="T10" s="179"/>
      <c r="U10" s="131"/>
      <c r="V10" s="179"/>
      <c r="W10" s="131"/>
      <c r="X10" s="179"/>
    </row>
    <row r="11" spans="1:24" x14ac:dyDescent="0.2">
      <c r="A11" s="130"/>
      <c r="B11" s="123"/>
      <c r="C11" s="151"/>
      <c r="D11" s="152"/>
      <c r="E11" s="131"/>
      <c r="F11" s="179"/>
      <c r="G11" s="131"/>
      <c r="H11" s="179"/>
      <c r="I11" s="131"/>
      <c r="J11" s="179"/>
      <c r="K11" s="131"/>
      <c r="L11" s="179"/>
      <c r="M11" s="131"/>
      <c r="N11" s="179"/>
      <c r="O11" s="131"/>
      <c r="P11" s="179"/>
      <c r="Q11" s="131"/>
      <c r="R11" s="179"/>
      <c r="S11" s="131"/>
      <c r="T11" s="179"/>
      <c r="U11" s="131"/>
      <c r="V11" s="179"/>
      <c r="W11" s="131"/>
      <c r="X11" s="179"/>
    </row>
    <row r="12" spans="1:24" ht="22.5" x14ac:dyDescent="0.2">
      <c r="A12" s="130"/>
      <c r="B12" s="123"/>
      <c r="C12" s="151" t="s">
        <v>42</v>
      </c>
      <c r="D12" s="152" t="s">
        <v>141</v>
      </c>
      <c r="E12" s="131">
        <v>4800</v>
      </c>
      <c r="F12" s="179">
        <v>4800</v>
      </c>
      <c r="G12" s="131">
        <v>900</v>
      </c>
      <c r="H12" s="179">
        <v>886</v>
      </c>
      <c r="I12" s="131">
        <v>4200</v>
      </c>
      <c r="J12" s="179">
        <v>3123</v>
      </c>
      <c r="K12" s="131">
        <v>0</v>
      </c>
      <c r="L12" s="179">
        <v>0</v>
      </c>
      <c r="M12" s="131">
        <v>0</v>
      </c>
      <c r="N12" s="179">
        <v>0</v>
      </c>
      <c r="O12" s="131">
        <v>0</v>
      </c>
      <c r="P12" s="179">
        <v>0</v>
      </c>
      <c r="Q12" s="131">
        <v>0</v>
      </c>
      <c r="R12" s="179">
        <v>0</v>
      </c>
      <c r="S12" s="131">
        <v>0</v>
      </c>
      <c r="T12" s="179">
        <v>0</v>
      </c>
      <c r="U12" s="131">
        <v>0</v>
      </c>
      <c r="V12" s="179">
        <v>0</v>
      </c>
      <c r="W12" s="131">
        <f t="shared" si="3"/>
        <v>9900</v>
      </c>
      <c r="X12" s="179">
        <f t="shared" si="4"/>
        <v>8809</v>
      </c>
    </row>
    <row r="13" spans="1:24" ht="22.5" x14ac:dyDescent="0.2">
      <c r="A13" s="130"/>
      <c r="B13" s="123"/>
      <c r="C13" s="151" t="s">
        <v>142</v>
      </c>
      <c r="D13" s="152" t="s">
        <v>143</v>
      </c>
      <c r="E13" s="131">
        <v>7800</v>
      </c>
      <c r="F13" s="179">
        <v>7839</v>
      </c>
      <c r="G13" s="131">
        <v>1330</v>
      </c>
      <c r="H13" s="179">
        <v>1302</v>
      </c>
      <c r="I13" s="131">
        <v>640</v>
      </c>
      <c r="J13" s="179">
        <v>249</v>
      </c>
      <c r="K13" s="131"/>
      <c r="L13" s="179"/>
      <c r="M13" s="131"/>
      <c r="N13" s="179"/>
      <c r="O13" s="131">
        <v>64</v>
      </c>
      <c r="P13" s="179">
        <v>64</v>
      </c>
      <c r="Q13" s="131"/>
      <c r="R13" s="179"/>
      <c r="S13" s="131"/>
      <c r="T13" s="179"/>
      <c r="U13" s="131"/>
      <c r="V13" s="179"/>
      <c r="W13" s="131">
        <f t="shared" si="3"/>
        <v>9834</v>
      </c>
      <c r="X13" s="179">
        <f t="shared" si="4"/>
        <v>9454</v>
      </c>
    </row>
    <row r="14" spans="1:24" x14ac:dyDescent="0.2">
      <c r="A14" s="130"/>
      <c r="B14" s="123"/>
      <c r="C14" s="151" t="s">
        <v>145</v>
      </c>
      <c r="D14" s="152" t="s">
        <v>146</v>
      </c>
      <c r="E14" s="131"/>
      <c r="F14" s="179"/>
      <c r="G14" s="131"/>
      <c r="H14" s="179"/>
      <c r="I14" s="131">
        <v>0</v>
      </c>
      <c r="J14" s="179">
        <v>0</v>
      </c>
      <c r="K14" s="131">
        <v>0</v>
      </c>
      <c r="L14" s="179">
        <v>0</v>
      </c>
      <c r="M14" s="131">
        <v>0</v>
      </c>
      <c r="N14" s="179">
        <v>0</v>
      </c>
      <c r="O14" s="131">
        <v>0</v>
      </c>
      <c r="P14" s="179">
        <v>0</v>
      </c>
      <c r="Q14" s="131">
        <v>0</v>
      </c>
      <c r="R14" s="179">
        <v>0</v>
      </c>
      <c r="S14" s="131">
        <v>0</v>
      </c>
      <c r="T14" s="179">
        <v>0</v>
      </c>
      <c r="U14" s="131"/>
      <c r="V14" s="179">
        <v>0</v>
      </c>
      <c r="W14" s="131">
        <f t="shared" si="3"/>
        <v>0</v>
      </c>
      <c r="X14" s="179">
        <f t="shared" si="4"/>
        <v>0</v>
      </c>
    </row>
    <row r="15" spans="1:24" ht="22.5" x14ac:dyDescent="0.2">
      <c r="A15" s="130"/>
      <c r="B15" s="123"/>
      <c r="C15" s="151" t="s">
        <v>45</v>
      </c>
      <c r="D15" s="152" t="s">
        <v>47</v>
      </c>
      <c r="E15" s="131"/>
      <c r="F15" s="179"/>
      <c r="G15" s="131"/>
      <c r="H15" s="179"/>
      <c r="I15" s="131"/>
      <c r="J15" s="179"/>
      <c r="K15" s="131"/>
      <c r="L15" s="179"/>
      <c r="M15" s="131"/>
      <c r="N15" s="179"/>
      <c r="O15" s="131"/>
      <c r="P15" s="179"/>
      <c r="Q15" s="131"/>
      <c r="R15" s="179"/>
      <c r="S15" s="131"/>
      <c r="T15" s="179"/>
      <c r="U15" s="131"/>
      <c r="V15" s="179">
        <v>0</v>
      </c>
      <c r="W15" s="131">
        <f t="shared" si="3"/>
        <v>0</v>
      </c>
      <c r="X15" s="179">
        <f t="shared" si="4"/>
        <v>0</v>
      </c>
    </row>
    <row r="16" spans="1:24" x14ac:dyDescent="0.2">
      <c r="A16" s="130"/>
      <c r="B16" s="123"/>
      <c r="C16" s="151" t="s">
        <v>147</v>
      </c>
      <c r="D16" s="152" t="s">
        <v>148</v>
      </c>
      <c r="E16" s="131"/>
      <c r="F16" s="179"/>
      <c r="G16" s="131"/>
      <c r="H16" s="179"/>
      <c r="I16" s="131"/>
      <c r="J16" s="179"/>
      <c r="K16" s="131"/>
      <c r="L16" s="179"/>
      <c r="M16" s="131"/>
      <c r="N16" s="179"/>
      <c r="O16" s="131"/>
      <c r="P16" s="179"/>
      <c r="Q16" s="131"/>
      <c r="R16" s="179"/>
      <c r="S16" s="131"/>
      <c r="T16" s="179"/>
      <c r="U16" s="131"/>
      <c r="V16" s="179"/>
      <c r="W16" s="131">
        <f t="shared" si="3"/>
        <v>0</v>
      </c>
      <c r="X16" s="179">
        <f t="shared" si="4"/>
        <v>0</v>
      </c>
    </row>
    <row r="17" spans="1:24" x14ac:dyDescent="0.2">
      <c r="A17" s="132"/>
      <c r="B17" s="124"/>
      <c r="C17" s="153" t="s">
        <v>149</v>
      </c>
      <c r="D17" s="154" t="s">
        <v>150</v>
      </c>
      <c r="E17" s="133"/>
      <c r="F17" s="180"/>
      <c r="G17" s="133"/>
      <c r="H17" s="180"/>
      <c r="I17" s="133"/>
      <c r="J17" s="180"/>
      <c r="K17" s="133"/>
      <c r="L17" s="180"/>
      <c r="M17" s="133"/>
      <c r="N17" s="180"/>
      <c r="O17" s="133"/>
      <c r="P17" s="180"/>
      <c r="Q17" s="133"/>
      <c r="R17" s="180"/>
      <c r="S17" s="133"/>
      <c r="T17" s="180"/>
      <c r="U17" s="133">
        <v>3000</v>
      </c>
      <c r="V17" s="180">
        <v>2904</v>
      </c>
      <c r="W17" s="131">
        <f t="shared" si="3"/>
        <v>3000</v>
      </c>
      <c r="X17" s="179">
        <f t="shared" si="4"/>
        <v>2904</v>
      </c>
    </row>
    <row r="18" spans="1:24" ht="12" thickBot="1" x14ac:dyDescent="0.25">
      <c r="A18" s="132"/>
      <c r="B18" s="148"/>
      <c r="C18" s="182"/>
      <c r="D18" s="183"/>
      <c r="E18" s="133"/>
      <c r="F18" s="180"/>
      <c r="G18" s="133"/>
      <c r="H18" s="180"/>
      <c r="I18" s="133"/>
      <c r="J18" s="180"/>
      <c r="K18" s="133"/>
      <c r="L18" s="180"/>
      <c r="M18" s="133"/>
      <c r="N18" s="180"/>
      <c r="O18" s="133"/>
      <c r="P18" s="180"/>
      <c r="Q18" s="133"/>
      <c r="R18" s="180"/>
      <c r="S18" s="133"/>
      <c r="T18" s="180"/>
      <c r="U18" s="133"/>
      <c r="V18" s="180"/>
      <c r="W18" s="186">
        <f t="shared" ref="W18" si="5">E18+G18+I18+K18+M18+O18+Q18+S18+U18</f>
        <v>0</v>
      </c>
      <c r="X18" s="187">
        <f t="shared" ref="X18" si="6">F18+H18+J18+L18+N18+P18+R18+T18+V18</f>
        <v>0</v>
      </c>
    </row>
    <row r="19" spans="1:24" s="129" customFormat="1" ht="19.5" customHeight="1" thickBot="1" x14ac:dyDescent="0.25">
      <c r="A19" s="127"/>
      <c r="B19" s="128"/>
      <c r="C19" s="157"/>
      <c r="D19" s="157"/>
      <c r="E19" s="128"/>
      <c r="F19" s="178"/>
      <c r="G19" s="128"/>
      <c r="H19" s="178"/>
      <c r="I19" s="128"/>
      <c r="J19" s="178"/>
      <c r="K19" s="128"/>
      <c r="L19" s="178"/>
      <c r="M19" s="128"/>
      <c r="N19" s="178"/>
      <c r="O19" s="128"/>
      <c r="P19" s="178"/>
      <c r="Q19" s="128"/>
      <c r="R19" s="178"/>
      <c r="S19" s="128"/>
      <c r="T19" s="178"/>
      <c r="U19" s="128"/>
      <c r="V19" s="185"/>
      <c r="W19" s="188"/>
      <c r="X19" s="189"/>
    </row>
    <row r="20" spans="1:24" s="129" customFormat="1" ht="19.5" customHeight="1" thickBot="1" x14ac:dyDescent="0.25">
      <c r="A20" s="127" t="s">
        <v>38</v>
      </c>
      <c r="B20" s="128"/>
      <c r="C20" s="157"/>
      <c r="D20" s="157"/>
      <c r="E20" s="128"/>
      <c r="F20" s="178"/>
      <c r="G20" s="128"/>
      <c r="H20" s="178"/>
      <c r="I20" s="128"/>
      <c r="J20" s="178"/>
      <c r="K20" s="128"/>
      <c r="L20" s="178"/>
      <c r="M20" s="128"/>
      <c r="N20" s="178"/>
      <c r="O20" s="128"/>
      <c r="P20" s="178"/>
      <c r="Q20" s="128"/>
      <c r="R20" s="178"/>
      <c r="S20" s="128"/>
      <c r="T20" s="178"/>
      <c r="U20" s="128"/>
      <c r="V20" s="178"/>
      <c r="W20" s="128"/>
      <c r="X20" s="178"/>
    </row>
    <row r="22" spans="1:24" x14ac:dyDescent="0.2">
      <c r="W22" s="135">
        <f>E20+G20+I20+K20+M20+O20+Q20+S20+U20</f>
        <v>0</v>
      </c>
      <c r="X22" s="181">
        <f>F20+H20+J20+L20+N20+P20+R20+T20+V20</f>
        <v>0</v>
      </c>
    </row>
    <row r="23" spans="1:24" x14ac:dyDescent="0.2">
      <c r="C23" s="158" t="s">
        <v>23</v>
      </c>
      <c r="D23" s="164" t="s">
        <v>24</v>
      </c>
      <c r="E23" s="56" t="s">
        <v>134</v>
      </c>
    </row>
    <row r="24" spans="1:24" x14ac:dyDescent="0.2">
      <c r="C24" s="159"/>
      <c r="D24" s="165"/>
      <c r="E24" s="57"/>
      <c r="H24" s="237">
        <f>I20+K20+M20+O20+Q20</f>
        <v>0</v>
      </c>
    </row>
    <row r="25" spans="1:24" x14ac:dyDescent="0.2">
      <c r="C25" s="159" t="s">
        <v>119</v>
      </c>
      <c r="D25" s="165" t="s">
        <v>133</v>
      </c>
      <c r="E25" s="57" t="s">
        <v>126</v>
      </c>
      <c r="H25" s="237">
        <f>J20+L20+N20+P20</f>
        <v>0</v>
      </c>
      <c r="W25" s="134">
        <f>W22/1000</f>
        <v>0</v>
      </c>
    </row>
    <row r="26" spans="1:24" x14ac:dyDescent="0.2">
      <c r="C26" s="159"/>
      <c r="D26" s="165"/>
      <c r="E26" s="57"/>
      <c r="W26" s="135"/>
      <c r="X26" s="181"/>
    </row>
    <row r="27" spans="1:24" x14ac:dyDescent="0.2">
      <c r="C27" s="159"/>
      <c r="D27" s="165"/>
      <c r="E27" s="57"/>
      <c r="H27" s="181"/>
      <c r="J27" s="181"/>
      <c r="W27" s="134"/>
    </row>
    <row r="28" spans="1:24" x14ac:dyDescent="0.2">
      <c r="C28" s="160"/>
      <c r="D28" s="166"/>
      <c r="E28" s="58"/>
      <c r="J28" s="181"/>
    </row>
    <row r="29" spans="1:24" x14ac:dyDescent="0.2">
      <c r="C29" s="161"/>
      <c r="D29" s="167"/>
      <c r="E29" s="59"/>
    </row>
    <row r="30" spans="1:24" x14ac:dyDescent="0.2">
      <c r="C30" s="162"/>
      <c r="D30" s="168"/>
      <c r="E30" s="59"/>
    </row>
    <row r="31" spans="1:24" x14ac:dyDescent="0.2">
      <c r="C31" s="162"/>
      <c r="D31" s="168"/>
      <c r="E31" s="59"/>
      <c r="X31" s="181"/>
    </row>
    <row r="32" spans="1:24" x14ac:dyDescent="0.2">
      <c r="C32" s="163"/>
      <c r="D32" s="169"/>
      <c r="E32" s="59"/>
      <c r="V32" s="237">
        <f>S20+U20</f>
        <v>0</v>
      </c>
      <c r="X32" s="184"/>
    </row>
    <row r="33" spans="3:24" x14ac:dyDescent="0.2">
      <c r="C33" s="161"/>
      <c r="D33" s="170"/>
      <c r="E33" s="59"/>
      <c r="V33" s="237">
        <f>T20+V20</f>
        <v>0</v>
      </c>
      <c r="X33" s="184"/>
    </row>
    <row r="34" spans="3:24" x14ac:dyDescent="0.2">
      <c r="C34" s="162"/>
      <c r="D34" s="168"/>
      <c r="E34" s="59"/>
      <c r="V34" s="176" t="e">
        <f>V33/V32</f>
        <v>#DIV/0!</v>
      </c>
    </row>
    <row r="35" spans="3:24" x14ac:dyDescent="0.2">
      <c r="C35" s="162"/>
      <c r="D35" s="171"/>
      <c r="E35" s="59"/>
    </row>
    <row r="36" spans="3:24" x14ac:dyDescent="0.2">
      <c r="C36" s="163"/>
      <c r="D36" s="172"/>
      <c r="E36" s="59"/>
    </row>
    <row r="37" spans="3:24" x14ac:dyDescent="0.2">
      <c r="C37" s="161"/>
      <c r="D37" s="173"/>
      <c r="E37" s="59"/>
    </row>
    <row r="38" spans="3:24" x14ac:dyDescent="0.2">
      <c r="C38" s="162"/>
      <c r="D38" s="171"/>
      <c r="E38" s="59"/>
    </row>
    <row r="39" spans="3:24" x14ac:dyDescent="0.2">
      <c r="C39" s="162"/>
      <c r="D39" s="174"/>
      <c r="E39" s="59"/>
    </row>
    <row r="40" spans="3:24" x14ac:dyDescent="0.2">
      <c r="C40" s="163"/>
      <c r="D40" s="169"/>
      <c r="E40" s="59"/>
    </row>
    <row r="41" spans="3:24" x14ac:dyDescent="0.2">
      <c r="C41" s="161"/>
      <c r="D41" s="170"/>
      <c r="E41" s="59"/>
    </row>
    <row r="42" spans="3:24" x14ac:dyDescent="0.2">
      <c r="C42" s="162"/>
      <c r="D42" s="168"/>
      <c r="E42" s="59"/>
    </row>
    <row r="43" spans="3:24" x14ac:dyDescent="0.2">
      <c r="C43" s="162"/>
      <c r="D43" s="168"/>
      <c r="E43" s="59"/>
    </row>
    <row r="44" spans="3:24" x14ac:dyDescent="0.2">
      <c r="C44" s="163"/>
      <c r="D44" s="175"/>
      <c r="E44" s="59"/>
    </row>
    <row r="45" spans="3:24" x14ac:dyDescent="0.2">
      <c r="C45" s="161"/>
      <c r="D45" s="170"/>
      <c r="E45" s="59"/>
    </row>
    <row r="46" spans="3:24" x14ac:dyDescent="0.2">
      <c r="C46" s="162"/>
      <c r="D46" s="168"/>
      <c r="E46" s="59"/>
    </row>
    <row r="47" spans="3:24" x14ac:dyDescent="0.2">
      <c r="C47" s="162"/>
      <c r="D47" s="168"/>
      <c r="E47" s="59"/>
    </row>
    <row r="48" spans="3:24" x14ac:dyDescent="0.2">
      <c r="C48" s="163"/>
      <c r="D48" s="175"/>
      <c r="E48" s="59"/>
    </row>
    <row r="49" spans="3:5" x14ac:dyDescent="0.2">
      <c r="C49" s="162"/>
      <c r="D49" s="170"/>
      <c r="E49" s="59"/>
    </row>
    <row r="50" spans="3:5" x14ac:dyDescent="0.2">
      <c r="C50" s="162"/>
      <c r="D50" s="168"/>
      <c r="E50" s="59"/>
    </row>
    <row r="51" spans="3:5" x14ac:dyDescent="0.2">
      <c r="C51" s="162"/>
      <c r="D51" s="168"/>
      <c r="E51" s="59"/>
    </row>
    <row r="52" spans="3:5" x14ac:dyDescent="0.2">
      <c r="C52" s="163"/>
      <c r="D52" s="175"/>
      <c r="E52" s="60"/>
    </row>
  </sheetData>
  <autoFilter ref="A6:X20"/>
  <pageMargins left="0.25" right="0.25" top="0.75" bottom="0.75" header="0.3" footer="0.3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U44"/>
  <sheetViews>
    <sheetView tabSelected="1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N10" sqref="N10"/>
    </sheetView>
  </sheetViews>
  <sheetFormatPr defaultColWidth="9.140625" defaultRowHeight="12.75" x14ac:dyDescent="0.2"/>
  <cols>
    <col min="1" max="1" width="14.28515625" style="88" customWidth="1"/>
    <col min="2" max="2" width="25.140625" style="88" customWidth="1"/>
    <col min="3" max="3" width="15.5703125" style="88" customWidth="1"/>
    <col min="4" max="4" width="8.7109375" style="88" customWidth="1"/>
    <col min="5" max="5" width="9" style="88" customWidth="1"/>
    <col min="6" max="6" width="8.42578125" style="88" customWidth="1"/>
    <col min="7" max="7" width="9" style="88" customWidth="1"/>
    <col min="8" max="8" width="9.42578125" style="88" customWidth="1"/>
    <col min="9" max="9" width="9" style="88" customWidth="1"/>
    <col min="10" max="10" width="9.140625" style="88" customWidth="1"/>
    <col min="11" max="11" width="8.7109375" style="88" customWidth="1"/>
    <col min="12" max="12" width="7.85546875" style="88" customWidth="1"/>
    <col min="13" max="13" width="8.7109375" style="88" customWidth="1"/>
    <col min="14" max="14" width="9" style="88" customWidth="1"/>
    <col min="15" max="15" width="8.42578125" style="88" customWidth="1"/>
    <col min="16" max="16" width="9.42578125" style="88" customWidth="1"/>
    <col min="17" max="17" width="8.85546875" style="88" customWidth="1"/>
    <col min="18" max="18" width="8" style="88" customWidth="1"/>
    <col min="19" max="19" width="11.140625" style="88" customWidth="1"/>
    <col min="20" max="16384" width="9.140625" style="88"/>
  </cols>
  <sheetData>
    <row r="1" spans="1:21" x14ac:dyDescent="0.2">
      <c r="A1" s="87" t="s">
        <v>104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21" x14ac:dyDescent="0.2">
      <c r="A2" s="89"/>
      <c r="B2" s="89"/>
      <c r="C2" s="89"/>
      <c r="D2" s="285" t="s">
        <v>67</v>
      </c>
      <c r="E2" s="285"/>
      <c r="F2" s="285"/>
      <c r="G2" s="285" t="s">
        <v>68</v>
      </c>
      <c r="H2" s="285"/>
      <c r="I2" s="285"/>
      <c r="J2" s="285" t="s">
        <v>69</v>
      </c>
      <c r="K2" s="285"/>
      <c r="L2" s="285"/>
      <c r="M2" s="285" t="s">
        <v>70</v>
      </c>
      <c r="N2" s="285"/>
      <c r="O2" s="285"/>
      <c r="P2" s="285" t="s">
        <v>71</v>
      </c>
      <c r="Q2" s="285"/>
      <c r="R2" s="285"/>
      <c r="S2" s="89"/>
    </row>
    <row r="3" spans="1:21" ht="72" customHeight="1" x14ac:dyDescent="0.2">
      <c r="A3" s="61" t="s">
        <v>72</v>
      </c>
      <c r="B3" s="61" t="s">
        <v>117</v>
      </c>
      <c r="C3" s="61" t="s">
        <v>73</v>
      </c>
      <c r="D3" s="61" t="s">
        <v>110</v>
      </c>
      <c r="E3" s="61" t="s">
        <v>111</v>
      </c>
      <c r="F3" s="61" t="s">
        <v>112</v>
      </c>
      <c r="G3" s="61" t="s">
        <v>155</v>
      </c>
      <c r="H3" s="61" t="s">
        <v>156</v>
      </c>
      <c r="I3" s="61" t="s">
        <v>157</v>
      </c>
      <c r="J3" s="61" t="s">
        <v>158</v>
      </c>
      <c r="K3" s="61" t="s">
        <v>159</v>
      </c>
      <c r="L3" s="61" t="s">
        <v>160</v>
      </c>
      <c r="M3" s="61" t="s">
        <v>181</v>
      </c>
      <c r="N3" s="61" t="s">
        <v>182</v>
      </c>
      <c r="O3" s="61" t="s">
        <v>183</v>
      </c>
      <c r="P3" s="61" t="s">
        <v>74</v>
      </c>
      <c r="Q3" s="61" t="s">
        <v>75</v>
      </c>
      <c r="R3" s="61" t="s">
        <v>76</v>
      </c>
      <c r="S3" s="61" t="s">
        <v>26</v>
      </c>
    </row>
    <row r="4" spans="1:21" s="254" customFormat="1" ht="33.6" customHeight="1" x14ac:dyDescent="0.2">
      <c r="A4" s="249" t="s">
        <v>154</v>
      </c>
      <c r="B4" s="249" t="s">
        <v>161</v>
      </c>
      <c r="C4" s="250" t="s">
        <v>77</v>
      </c>
      <c r="D4" s="250">
        <v>4</v>
      </c>
      <c r="E4" s="251">
        <v>3053</v>
      </c>
      <c r="F4" s="250">
        <f>E4/D4</f>
        <v>763.25</v>
      </c>
      <c r="G4" s="250">
        <v>4</v>
      </c>
      <c r="H4" s="250">
        <v>5619</v>
      </c>
      <c r="I4" s="252">
        <f t="shared" ref="I4:I11" si="0">H4/G4</f>
        <v>1404.75</v>
      </c>
      <c r="J4" s="250">
        <v>4</v>
      </c>
      <c r="K4" s="250">
        <v>5969</v>
      </c>
      <c r="L4" s="252">
        <f t="shared" ref="L4" si="1">K4/J4</f>
        <v>1492.25</v>
      </c>
      <c r="M4" s="250">
        <v>4</v>
      </c>
      <c r="N4" s="251">
        <v>1494</v>
      </c>
      <c r="O4" s="250">
        <f>N4/M4</f>
        <v>373.5</v>
      </c>
      <c r="P4" s="252">
        <f t="shared" ref="P4:P11" si="2">O4-F4</f>
        <v>-389.75</v>
      </c>
      <c r="Q4" s="253">
        <f t="shared" ref="Q4:Q11" si="3">O4-I4</f>
        <v>-1031.25</v>
      </c>
      <c r="R4" s="252">
        <f t="shared" ref="R4:R11" si="4">O4-L4</f>
        <v>-1118.75</v>
      </c>
      <c r="S4" s="250"/>
    </row>
    <row r="5" spans="1:21" s="254" customFormat="1" ht="32.25" customHeight="1" x14ac:dyDescent="0.2">
      <c r="A5" s="250" t="s">
        <v>42</v>
      </c>
      <c r="B5" s="250" t="s">
        <v>113</v>
      </c>
      <c r="C5" s="250" t="s">
        <v>78</v>
      </c>
      <c r="D5" s="250">
        <v>2356</v>
      </c>
      <c r="E5" s="250"/>
      <c r="F5" s="250">
        <f>E5/D5</f>
        <v>0</v>
      </c>
      <c r="G5" s="250">
        <v>2356</v>
      </c>
      <c r="H5" s="250"/>
      <c r="I5" s="252">
        <f t="shared" si="0"/>
        <v>0</v>
      </c>
      <c r="J5" s="250">
        <v>2356</v>
      </c>
      <c r="K5" s="250"/>
      <c r="L5" s="252"/>
      <c r="M5" s="250">
        <v>2356</v>
      </c>
      <c r="N5" s="250"/>
      <c r="O5" s="250"/>
      <c r="P5" s="252">
        <f t="shared" si="2"/>
        <v>0</v>
      </c>
      <c r="Q5" s="253">
        <f t="shared" si="3"/>
        <v>0</v>
      </c>
      <c r="R5" s="252">
        <f t="shared" si="4"/>
        <v>0</v>
      </c>
      <c r="S5" s="250"/>
      <c r="T5" s="254" t="s">
        <v>174</v>
      </c>
    </row>
    <row r="6" spans="1:21" s="254" customFormat="1" ht="32.25" customHeight="1" x14ac:dyDescent="0.2">
      <c r="A6" s="250" t="s">
        <v>42</v>
      </c>
      <c r="B6" s="250" t="s">
        <v>114</v>
      </c>
      <c r="C6" s="250" t="s">
        <v>78</v>
      </c>
      <c r="D6" s="250">
        <v>1550</v>
      </c>
      <c r="E6" s="250"/>
      <c r="F6" s="250">
        <f>E6/D6</f>
        <v>0</v>
      </c>
      <c r="G6" s="250">
        <v>1550</v>
      </c>
      <c r="H6" s="250"/>
      <c r="I6" s="252">
        <f t="shared" si="0"/>
        <v>0</v>
      </c>
      <c r="J6" s="250">
        <v>1550</v>
      </c>
      <c r="K6" s="250"/>
      <c r="L6" s="252"/>
      <c r="M6" s="250">
        <v>1550</v>
      </c>
      <c r="N6" s="250"/>
      <c r="O6" s="250"/>
      <c r="P6" s="252">
        <f t="shared" si="2"/>
        <v>0</v>
      </c>
      <c r="Q6" s="253">
        <f t="shared" si="3"/>
        <v>0</v>
      </c>
      <c r="R6" s="252">
        <f t="shared" si="4"/>
        <v>0</v>
      </c>
      <c r="S6" s="250"/>
    </row>
    <row r="7" spans="1:21" s="254" customFormat="1" ht="32.25" customHeight="1" x14ac:dyDescent="0.2">
      <c r="A7" s="250" t="s">
        <v>42</v>
      </c>
      <c r="B7" s="250" t="s">
        <v>113</v>
      </c>
      <c r="C7" s="250" t="s">
        <v>79</v>
      </c>
      <c r="D7" s="250">
        <v>2500</v>
      </c>
      <c r="E7" s="250">
        <v>16205</v>
      </c>
      <c r="F7" s="250">
        <f t="shared" ref="F7" si="5">E7/D7</f>
        <v>6.4820000000000002</v>
      </c>
      <c r="G7" s="250">
        <v>15</v>
      </c>
      <c r="H7" s="250">
        <v>22514</v>
      </c>
      <c r="I7" s="252">
        <f t="shared" si="0"/>
        <v>1500.9333333333334</v>
      </c>
      <c r="J7" s="250">
        <v>15</v>
      </c>
      <c r="K7" s="250">
        <v>22514</v>
      </c>
      <c r="L7" s="252">
        <f t="shared" ref="L7" si="6">K7/J7</f>
        <v>1500.9333333333334</v>
      </c>
      <c r="M7" s="250">
        <v>11.3</v>
      </c>
      <c r="N7" s="250">
        <v>14713</v>
      </c>
      <c r="O7" s="250">
        <f>N7/M7</f>
        <v>1302.0353982300885</v>
      </c>
      <c r="P7" s="252">
        <f t="shared" si="2"/>
        <v>1295.5533982300885</v>
      </c>
      <c r="Q7" s="253">
        <f t="shared" si="3"/>
        <v>-198.89793510324489</v>
      </c>
      <c r="R7" s="252">
        <f t="shared" si="4"/>
        <v>-198.89793510324489</v>
      </c>
      <c r="S7" s="250"/>
    </row>
    <row r="8" spans="1:21" s="254" customFormat="1" ht="32.25" customHeight="1" x14ac:dyDescent="0.2">
      <c r="A8" s="250" t="s">
        <v>42</v>
      </c>
      <c r="B8" s="250" t="s">
        <v>114</v>
      </c>
      <c r="C8" s="250" t="s">
        <v>79</v>
      </c>
      <c r="D8" s="250">
        <v>4.3</v>
      </c>
      <c r="E8" s="250"/>
      <c r="F8" s="250"/>
      <c r="G8" s="250">
        <v>5</v>
      </c>
      <c r="H8" s="250"/>
      <c r="I8" s="252"/>
      <c r="J8" s="250">
        <v>5</v>
      </c>
      <c r="K8" s="250"/>
      <c r="L8" s="252"/>
      <c r="M8" s="250">
        <v>8</v>
      </c>
      <c r="N8" s="250"/>
      <c r="O8" s="250"/>
      <c r="P8" s="252">
        <f t="shared" si="2"/>
        <v>0</v>
      </c>
      <c r="Q8" s="253">
        <f t="shared" si="3"/>
        <v>0</v>
      </c>
      <c r="R8" s="252">
        <f t="shared" si="4"/>
        <v>0</v>
      </c>
      <c r="S8" s="250"/>
    </row>
    <row r="9" spans="1:21" s="254" customFormat="1" ht="46.9" customHeight="1" x14ac:dyDescent="0.2">
      <c r="A9" s="250" t="s">
        <v>43</v>
      </c>
      <c r="B9" s="250" t="s">
        <v>113</v>
      </c>
      <c r="C9" s="250" t="s">
        <v>100</v>
      </c>
      <c r="D9" s="250"/>
      <c r="E9" s="250"/>
      <c r="F9" s="250"/>
      <c r="G9" s="250">
        <v>800</v>
      </c>
      <c r="H9" s="250"/>
      <c r="I9" s="252">
        <f t="shared" si="0"/>
        <v>0</v>
      </c>
      <c r="J9" s="250">
        <v>800</v>
      </c>
      <c r="K9" s="250"/>
      <c r="L9" s="252">
        <f>K9/J9</f>
        <v>0</v>
      </c>
      <c r="M9" s="250"/>
      <c r="N9" s="250"/>
      <c r="O9" s="250" t="e">
        <f t="shared" ref="O9:O10" si="7">N9/M9</f>
        <v>#DIV/0!</v>
      </c>
      <c r="P9" s="252"/>
      <c r="Q9" s="253" t="e">
        <f t="shared" si="3"/>
        <v>#DIV/0!</v>
      </c>
      <c r="R9" s="252" t="e">
        <f t="shared" si="4"/>
        <v>#DIV/0!</v>
      </c>
      <c r="S9" s="250"/>
    </row>
    <row r="10" spans="1:21" s="254" customFormat="1" ht="57" customHeight="1" x14ac:dyDescent="0.2">
      <c r="A10" s="249" t="s">
        <v>46</v>
      </c>
      <c r="B10" s="249" t="s">
        <v>169</v>
      </c>
      <c r="C10" s="250" t="s">
        <v>101</v>
      </c>
      <c r="D10" s="250"/>
      <c r="E10" s="250"/>
      <c r="F10" s="250"/>
      <c r="G10" s="250">
        <v>60</v>
      </c>
      <c r="H10" s="250"/>
      <c r="I10" s="252"/>
      <c r="J10" s="250">
        <v>60</v>
      </c>
      <c r="K10" s="250">
        <v>19415</v>
      </c>
      <c r="L10" s="252">
        <f>K10/J10</f>
        <v>323.58333333333331</v>
      </c>
      <c r="M10" s="250">
        <v>23</v>
      </c>
      <c r="N10" s="250">
        <v>6454</v>
      </c>
      <c r="O10" s="250">
        <f t="shared" si="7"/>
        <v>280.60869565217394</v>
      </c>
      <c r="P10" s="252"/>
      <c r="Q10" s="253"/>
      <c r="R10" s="252">
        <f t="shared" si="4"/>
        <v>-42.974637681159379</v>
      </c>
      <c r="S10" s="250"/>
    </row>
    <row r="11" spans="1:21" s="254" customFormat="1" ht="32.25" customHeight="1" x14ac:dyDescent="0.2">
      <c r="A11" s="250" t="s">
        <v>40</v>
      </c>
      <c r="B11" s="250" t="s">
        <v>115</v>
      </c>
      <c r="C11" s="250" t="s">
        <v>78</v>
      </c>
      <c r="D11" s="250">
        <v>965</v>
      </c>
      <c r="E11" s="250"/>
      <c r="F11" s="250">
        <f>E11/D11</f>
        <v>0</v>
      </c>
      <c r="G11" s="250">
        <v>1000</v>
      </c>
      <c r="H11" s="250">
        <v>1112</v>
      </c>
      <c r="I11" s="252">
        <f t="shared" si="0"/>
        <v>1.1120000000000001</v>
      </c>
      <c r="J11" s="250">
        <v>65</v>
      </c>
      <c r="K11" s="250">
        <v>2834</v>
      </c>
      <c r="L11" s="252">
        <f t="shared" ref="L11" si="8">K11/J11</f>
        <v>43.6</v>
      </c>
      <c r="M11" s="250">
        <v>55</v>
      </c>
      <c r="N11" s="250">
        <v>4140</v>
      </c>
      <c r="O11" s="250">
        <f>N11/M11</f>
        <v>75.272727272727266</v>
      </c>
      <c r="P11" s="252">
        <f t="shared" si="2"/>
        <v>75.272727272727266</v>
      </c>
      <c r="Q11" s="253">
        <f t="shared" si="3"/>
        <v>74.160727272727271</v>
      </c>
      <c r="R11" s="252">
        <f t="shared" si="4"/>
        <v>31.672727272727265</v>
      </c>
      <c r="S11" s="255"/>
      <c r="U11" s="256" t="s">
        <v>27</v>
      </c>
    </row>
    <row r="12" spans="1:21" x14ac:dyDescent="0.2">
      <c r="A12" s="88" t="s">
        <v>145</v>
      </c>
      <c r="B12" s="88" t="s">
        <v>162</v>
      </c>
      <c r="J12" s="88">
        <v>650</v>
      </c>
      <c r="N12" s="88">
        <v>0</v>
      </c>
    </row>
    <row r="13" spans="1:21" x14ac:dyDescent="0.2">
      <c r="A13" s="88" t="s">
        <v>163</v>
      </c>
      <c r="B13" s="88" t="s">
        <v>164</v>
      </c>
      <c r="J13" s="88">
        <v>700</v>
      </c>
      <c r="N13" s="88">
        <v>0</v>
      </c>
    </row>
    <row r="15" spans="1:21" x14ac:dyDescent="0.2">
      <c r="A15" s="90" t="s">
        <v>23</v>
      </c>
      <c r="B15" s="91" t="s">
        <v>24</v>
      </c>
      <c r="C15" s="91" t="s">
        <v>134</v>
      </c>
    </row>
    <row r="16" spans="1:21" x14ac:dyDescent="0.2">
      <c r="A16" s="92"/>
      <c r="B16" s="93"/>
      <c r="C16" s="94"/>
    </row>
    <row r="17" spans="1:3" x14ac:dyDescent="0.2">
      <c r="A17" s="92" t="s">
        <v>119</v>
      </c>
      <c r="B17" s="93" t="s">
        <v>133</v>
      </c>
      <c r="C17" s="94" t="s">
        <v>126</v>
      </c>
    </row>
    <row r="18" spans="1:3" x14ac:dyDescent="0.2">
      <c r="A18" s="92"/>
      <c r="B18" s="93"/>
      <c r="C18" s="94"/>
    </row>
    <row r="19" spans="1:3" x14ac:dyDescent="0.2">
      <c r="A19" s="92"/>
      <c r="B19" s="93"/>
      <c r="C19" s="94"/>
    </row>
    <row r="20" spans="1:3" x14ac:dyDescent="0.2">
      <c r="A20" s="95"/>
      <c r="B20" s="96"/>
      <c r="C20" s="97"/>
    </row>
    <row r="21" spans="1:3" x14ac:dyDescent="0.2">
      <c r="A21" s="98"/>
      <c r="B21" s="99"/>
      <c r="C21" s="100"/>
    </row>
    <row r="22" spans="1:3" x14ac:dyDescent="0.2">
      <c r="A22" s="101"/>
      <c r="B22" s="102"/>
      <c r="C22" s="100"/>
    </row>
    <row r="23" spans="1:3" x14ac:dyDescent="0.2">
      <c r="A23" s="101"/>
      <c r="B23" s="102"/>
      <c r="C23" s="100"/>
    </row>
    <row r="24" spans="1:3" x14ac:dyDescent="0.2">
      <c r="A24" s="103"/>
      <c r="B24" s="104"/>
      <c r="C24" s="100"/>
    </row>
    <row r="25" spans="1:3" x14ac:dyDescent="0.2">
      <c r="A25" s="98"/>
      <c r="B25" s="105"/>
      <c r="C25" s="100"/>
    </row>
    <row r="26" spans="1:3" x14ac:dyDescent="0.2">
      <c r="A26" s="101"/>
      <c r="B26" s="102"/>
      <c r="C26" s="100"/>
    </row>
    <row r="27" spans="1:3" x14ac:dyDescent="0.2">
      <c r="A27" s="101"/>
      <c r="B27" s="106"/>
      <c r="C27" s="100"/>
    </row>
    <row r="28" spans="1:3" x14ac:dyDescent="0.2">
      <c r="A28" s="103"/>
      <c r="B28" s="107"/>
      <c r="C28" s="100"/>
    </row>
    <row r="29" spans="1:3" x14ac:dyDescent="0.2">
      <c r="A29" s="98"/>
      <c r="B29" s="108"/>
      <c r="C29" s="100"/>
    </row>
    <row r="30" spans="1:3" x14ac:dyDescent="0.2">
      <c r="A30" s="101"/>
      <c r="B30" s="106"/>
      <c r="C30" s="100"/>
    </row>
    <row r="31" spans="1:3" x14ac:dyDescent="0.2">
      <c r="A31" s="101"/>
      <c r="B31" s="100"/>
      <c r="C31" s="100"/>
    </row>
    <row r="32" spans="1:3" x14ac:dyDescent="0.2">
      <c r="A32" s="103"/>
      <c r="B32" s="104"/>
      <c r="C32" s="100"/>
    </row>
    <row r="33" spans="1:3" x14ac:dyDescent="0.2">
      <c r="A33" s="98"/>
      <c r="B33" s="105"/>
      <c r="C33" s="100"/>
    </row>
    <row r="34" spans="1:3" x14ac:dyDescent="0.2">
      <c r="A34" s="101"/>
      <c r="B34" s="102"/>
      <c r="C34" s="100"/>
    </row>
    <row r="35" spans="1:3" x14ac:dyDescent="0.2">
      <c r="A35" s="101"/>
      <c r="B35" s="102"/>
      <c r="C35" s="100"/>
    </row>
    <row r="36" spans="1:3" x14ac:dyDescent="0.2">
      <c r="A36" s="103"/>
      <c r="B36" s="109"/>
      <c r="C36" s="100"/>
    </row>
    <row r="37" spans="1:3" x14ac:dyDescent="0.2">
      <c r="A37" s="98"/>
      <c r="B37" s="105"/>
      <c r="C37" s="100"/>
    </row>
    <row r="38" spans="1:3" x14ac:dyDescent="0.2">
      <c r="A38" s="101"/>
      <c r="B38" s="102"/>
      <c r="C38" s="100"/>
    </row>
    <row r="39" spans="1:3" x14ac:dyDescent="0.2">
      <c r="A39" s="101"/>
      <c r="B39" s="102"/>
      <c r="C39" s="100"/>
    </row>
    <row r="40" spans="1:3" x14ac:dyDescent="0.2">
      <c r="A40" s="103"/>
      <c r="B40" s="109"/>
      <c r="C40" s="100"/>
    </row>
    <row r="41" spans="1:3" x14ac:dyDescent="0.2">
      <c r="A41" s="101"/>
      <c r="B41" s="105"/>
      <c r="C41" s="100"/>
    </row>
    <row r="42" spans="1:3" x14ac:dyDescent="0.2">
      <c r="A42" s="101"/>
      <c r="B42" s="102"/>
      <c r="C42" s="100"/>
    </row>
    <row r="43" spans="1:3" x14ac:dyDescent="0.2">
      <c r="A43" s="101"/>
      <c r="B43" s="102"/>
      <c r="C43" s="100"/>
    </row>
    <row r="44" spans="1:3" x14ac:dyDescent="0.2">
      <c r="A44" s="103"/>
      <c r="B44" s="109"/>
      <c r="C44" s="107"/>
    </row>
  </sheetData>
  <mergeCells count="5">
    <mergeCell ref="D2:F2"/>
    <mergeCell ref="G2:I2"/>
    <mergeCell ref="J2:L2"/>
    <mergeCell ref="M2:O2"/>
    <mergeCell ref="P2:R2"/>
  </mergeCells>
  <pageMargins left="0.25" right="0.25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44"/>
  <sheetViews>
    <sheetView workbookViewId="0">
      <selection activeCell="H11" sqref="H11"/>
    </sheetView>
  </sheetViews>
  <sheetFormatPr defaultColWidth="9.140625" defaultRowHeight="12.75" x14ac:dyDescent="0.2"/>
  <cols>
    <col min="1" max="1" width="13.140625" style="113" customWidth="1"/>
    <col min="2" max="2" width="28.85546875" style="113" customWidth="1"/>
    <col min="3" max="3" width="21.85546875" style="113" customWidth="1"/>
    <col min="4" max="4" width="30.7109375" style="113" customWidth="1"/>
    <col min="5" max="5" width="8.5703125" style="113" customWidth="1"/>
    <col min="6" max="6" width="9" style="113" customWidth="1"/>
    <col min="7" max="7" width="10.140625" style="113" customWidth="1"/>
    <col min="8" max="8" width="9.140625" style="113"/>
    <col min="9" max="9" width="11.7109375" style="113" customWidth="1"/>
    <col min="10" max="10" width="24.28515625" style="113" customWidth="1"/>
    <col min="11" max="16384" width="9.140625" style="113"/>
  </cols>
  <sheetData>
    <row r="1" spans="1:10" x14ac:dyDescent="0.2">
      <c r="A1" s="113" t="s">
        <v>105</v>
      </c>
    </row>
    <row r="3" spans="1:10" ht="42" customHeight="1" x14ac:dyDescent="0.2">
      <c r="A3" s="289" t="s">
        <v>80</v>
      </c>
      <c r="B3" s="289"/>
      <c r="C3" s="136" t="s">
        <v>81</v>
      </c>
      <c r="D3" s="136" t="s">
        <v>82</v>
      </c>
      <c r="E3" s="136" t="s">
        <v>127</v>
      </c>
      <c r="F3" s="136" t="s">
        <v>128</v>
      </c>
      <c r="G3" s="136" t="s">
        <v>129</v>
      </c>
      <c r="H3" s="136" t="s">
        <v>176</v>
      </c>
      <c r="I3" s="136" t="s">
        <v>83</v>
      </c>
      <c r="J3" s="138" t="s">
        <v>26</v>
      </c>
    </row>
    <row r="4" spans="1:10" ht="55.9" customHeight="1" x14ac:dyDescent="0.2">
      <c r="A4" s="139" t="s">
        <v>168</v>
      </c>
      <c r="B4" s="290" t="s">
        <v>131</v>
      </c>
      <c r="C4" s="290"/>
      <c r="D4" s="290"/>
      <c r="E4" s="290"/>
      <c r="F4" s="290"/>
      <c r="G4" s="290"/>
      <c r="H4" s="290"/>
      <c r="I4" s="290"/>
      <c r="J4" s="139"/>
    </row>
    <row r="5" spans="1:10" ht="50.25" customHeight="1" x14ac:dyDescent="0.2">
      <c r="A5" s="292" t="s">
        <v>172</v>
      </c>
      <c r="B5" s="292" t="s">
        <v>173</v>
      </c>
      <c r="C5" s="136" t="s">
        <v>42</v>
      </c>
      <c r="D5" s="136" t="str">
        <f>'Aneksi 3'!B5</f>
        <v xml:space="preserve">Siparfaqja e tokës nën ujë (% ndaj totalit) </v>
      </c>
      <c r="E5" s="136">
        <v>2356</v>
      </c>
      <c r="F5" s="136">
        <v>2356</v>
      </c>
      <c r="G5" s="136">
        <v>2356</v>
      </c>
      <c r="H5" s="136">
        <v>2356</v>
      </c>
      <c r="I5" s="140">
        <f>H5/G5</f>
        <v>1</v>
      </c>
      <c r="J5" s="138"/>
    </row>
    <row r="6" spans="1:10" ht="44.25" customHeight="1" x14ac:dyDescent="0.2">
      <c r="A6" s="293"/>
      <c r="B6" s="293"/>
      <c r="C6" s="136" t="s">
        <v>42</v>
      </c>
      <c r="D6" s="136" t="str">
        <f>'Aneksi 3'!B6</f>
        <v xml:space="preserve">Siparfaqja e tokës me kullim (% ndaj totalit) </v>
      </c>
      <c r="E6" s="136">
        <v>1550</v>
      </c>
      <c r="F6" s="136">
        <v>1550</v>
      </c>
      <c r="G6" s="136">
        <v>1550</v>
      </c>
      <c r="H6" s="136">
        <v>1550</v>
      </c>
      <c r="I6" s="140">
        <f t="shared" ref="I6:I7" si="0">H6/G6</f>
        <v>1</v>
      </c>
      <c r="J6" s="138"/>
    </row>
    <row r="7" spans="1:10" ht="26.25" customHeight="1" x14ac:dyDescent="0.2">
      <c r="A7" s="293"/>
      <c r="B7" s="293"/>
      <c r="C7" s="136" t="s">
        <v>42</v>
      </c>
      <c r="D7" s="136" t="str">
        <f>'Aneksi 3'!B7</f>
        <v xml:space="preserve">Siparfaqja e tokës nën ujë (% ndaj totalit) </v>
      </c>
      <c r="E7" s="136">
        <f>'[1]Aneksi 3'!D16</f>
        <v>12.9</v>
      </c>
      <c r="F7" s="136">
        <v>15</v>
      </c>
      <c r="G7" s="136">
        <v>15</v>
      </c>
      <c r="H7" s="136">
        <v>11.3</v>
      </c>
      <c r="I7" s="140">
        <f t="shared" si="0"/>
        <v>0.75333333333333341</v>
      </c>
      <c r="J7" s="138"/>
    </row>
    <row r="8" spans="1:10" ht="32.25" customHeight="1" x14ac:dyDescent="0.2">
      <c r="A8" s="293"/>
      <c r="B8" s="293"/>
      <c r="C8" s="136" t="s">
        <v>42</v>
      </c>
      <c r="D8" s="136" t="str">
        <f>'Aneksi 3'!B8</f>
        <v xml:space="preserve">Siparfaqja e tokës me kullim (% ndaj totalit) </v>
      </c>
      <c r="E8" s="136">
        <f>'[1]Aneksi 3'!D17</f>
        <v>4.3</v>
      </c>
      <c r="F8" s="136">
        <v>10</v>
      </c>
      <c r="G8" s="136">
        <v>10</v>
      </c>
      <c r="H8" s="136">
        <v>8</v>
      </c>
      <c r="I8" s="140">
        <f>H8/G8</f>
        <v>0.8</v>
      </c>
      <c r="J8" s="138"/>
    </row>
    <row r="9" spans="1:10" ht="32.25" customHeight="1" x14ac:dyDescent="0.2">
      <c r="A9" s="294"/>
      <c r="B9" s="294"/>
      <c r="C9" s="137"/>
      <c r="D9" s="137"/>
      <c r="E9" s="136">
        <f>'Aneksi 3'!D9</f>
        <v>0</v>
      </c>
      <c r="F9" s="136"/>
      <c r="G9" s="136"/>
      <c r="H9" s="136"/>
      <c r="I9" s="140" t="e">
        <f>H9/G9</f>
        <v>#DIV/0!</v>
      </c>
      <c r="J9" s="138"/>
    </row>
    <row r="10" spans="1:10" ht="51.6" customHeight="1" x14ac:dyDescent="0.2">
      <c r="A10" s="141" t="s">
        <v>170</v>
      </c>
      <c r="B10" s="291" t="s">
        <v>132</v>
      </c>
      <c r="C10" s="291"/>
      <c r="D10" s="291"/>
      <c r="E10" s="291"/>
      <c r="F10" s="291"/>
      <c r="G10" s="291"/>
      <c r="H10" s="291"/>
      <c r="I10" s="291"/>
      <c r="J10" s="141"/>
    </row>
    <row r="11" spans="1:10" s="243" customFormat="1" ht="125.45" customHeight="1" x14ac:dyDescent="0.25">
      <c r="A11" s="241" t="s">
        <v>171</v>
      </c>
      <c r="B11" s="242" t="s">
        <v>130</v>
      </c>
      <c r="C11" s="137" t="s">
        <v>46</v>
      </c>
      <c r="D11" s="137" t="s">
        <v>167</v>
      </c>
      <c r="E11" s="137">
        <v>60</v>
      </c>
      <c r="F11" s="137">
        <v>60</v>
      </c>
      <c r="G11" s="137">
        <f>'Aneksi 3'!J10</f>
        <v>60</v>
      </c>
      <c r="H11" s="137">
        <v>50</v>
      </c>
      <c r="I11" s="142">
        <f>H11/G11</f>
        <v>0.83333333333333337</v>
      </c>
      <c r="J11" s="143"/>
    </row>
    <row r="12" spans="1:10" ht="42.6" customHeight="1" x14ac:dyDescent="0.2">
      <c r="A12" s="244" t="s">
        <v>102</v>
      </c>
      <c r="B12" s="286" t="s">
        <v>84</v>
      </c>
      <c r="C12" s="287"/>
      <c r="D12" s="287"/>
      <c r="E12" s="287"/>
      <c r="F12" s="287"/>
      <c r="G12" s="287"/>
      <c r="H12" s="287"/>
      <c r="I12" s="288"/>
      <c r="J12" s="139"/>
    </row>
    <row r="13" spans="1:10" s="243" customFormat="1" ht="76.900000000000006" customHeight="1" x14ac:dyDescent="0.25">
      <c r="A13" s="137" t="s">
        <v>103</v>
      </c>
      <c r="B13" s="245" t="s">
        <v>116</v>
      </c>
      <c r="C13" s="137" t="s">
        <v>44</v>
      </c>
      <c r="D13" s="137" t="str">
        <f>'Aneksi 3'!B11</f>
        <v xml:space="preserve">Sipërfaqe kullotash dhe pyjesh në shfrytëzim  </v>
      </c>
      <c r="E13" s="137">
        <f>'Aneksi 3'!D11</f>
        <v>965</v>
      </c>
      <c r="F13" s="137">
        <f>'Aneksi 3'!G11</f>
        <v>1000</v>
      </c>
      <c r="G13" s="137">
        <v>1000</v>
      </c>
      <c r="H13" s="137">
        <v>500</v>
      </c>
      <c r="I13" s="144">
        <f>H13/G13</f>
        <v>0.5</v>
      </c>
      <c r="J13" s="143"/>
    </row>
    <row r="14" spans="1:10" x14ac:dyDescent="0.2">
      <c r="A14" s="240"/>
      <c r="B14" s="246"/>
      <c r="C14" s="247"/>
      <c r="D14" s="248"/>
      <c r="E14" s="238"/>
      <c r="F14" s="238"/>
      <c r="G14" s="238"/>
      <c r="H14" s="238"/>
      <c r="I14" s="239"/>
      <c r="J14" s="240"/>
    </row>
    <row r="15" spans="1:10" ht="22.15" customHeight="1" x14ac:dyDescent="0.2">
      <c r="A15" s="90" t="s">
        <v>23</v>
      </c>
      <c r="B15" s="91" t="s">
        <v>24</v>
      </c>
      <c r="C15" s="91" t="s">
        <v>134</v>
      </c>
    </row>
    <row r="16" spans="1:10" x14ac:dyDescent="0.2">
      <c r="A16" s="92"/>
      <c r="B16" s="93"/>
      <c r="C16" s="94"/>
    </row>
    <row r="17" spans="1:3" x14ac:dyDescent="0.2">
      <c r="A17" s="92" t="s">
        <v>119</v>
      </c>
      <c r="B17" s="93" t="s">
        <v>133</v>
      </c>
      <c r="C17" s="94" t="s">
        <v>166</v>
      </c>
    </row>
    <row r="18" spans="1:3" x14ac:dyDescent="0.2">
      <c r="A18" s="92"/>
      <c r="B18" s="93"/>
      <c r="C18" s="94"/>
    </row>
    <row r="19" spans="1:3" x14ac:dyDescent="0.2">
      <c r="A19" s="92"/>
      <c r="B19" s="93"/>
      <c r="C19" s="94"/>
    </row>
    <row r="20" spans="1:3" x14ac:dyDescent="0.2">
      <c r="A20" s="95"/>
      <c r="B20" s="96"/>
      <c r="C20" s="97"/>
    </row>
    <row r="21" spans="1:3" x14ac:dyDescent="0.2">
      <c r="A21" s="98"/>
      <c r="B21" s="99"/>
      <c r="C21" s="100"/>
    </row>
    <row r="22" spans="1:3" x14ac:dyDescent="0.2">
      <c r="A22" s="101"/>
      <c r="B22" s="102"/>
      <c r="C22" s="100"/>
    </row>
    <row r="23" spans="1:3" x14ac:dyDescent="0.2">
      <c r="A23" s="101"/>
      <c r="B23" s="102"/>
      <c r="C23" s="100"/>
    </row>
    <row r="24" spans="1:3" x14ac:dyDescent="0.2">
      <c r="A24" s="103"/>
      <c r="B24" s="104"/>
      <c r="C24" s="100"/>
    </row>
    <row r="25" spans="1:3" x14ac:dyDescent="0.2">
      <c r="A25" s="98"/>
      <c r="B25" s="105"/>
      <c r="C25" s="100"/>
    </row>
    <row r="26" spans="1:3" x14ac:dyDescent="0.2">
      <c r="A26" s="101"/>
      <c r="B26" s="102"/>
      <c r="C26" s="100"/>
    </row>
    <row r="27" spans="1:3" x14ac:dyDescent="0.2">
      <c r="A27" s="101"/>
      <c r="B27" s="106"/>
      <c r="C27" s="100"/>
    </row>
    <row r="28" spans="1:3" x14ac:dyDescent="0.2">
      <c r="A28" s="103"/>
      <c r="B28" s="107"/>
      <c r="C28" s="100"/>
    </row>
    <row r="29" spans="1:3" x14ac:dyDescent="0.2">
      <c r="A29" s="98"/>
      <c r="B29" s="108"/>
      <c r="C29" s="100"/>
    </row>
    <row r="30" spans="1:3" x14ac:dyDescent="0.2">
      <c r="A30" s="101"/>
      <c r="B30" s="106"/>
      <c r="C30" s="100"/>
    </row>
    <row r="31" spans="1:3" x14ac:dyDescent="0.2">
      <c r="A31" s="101"/>
      <c r="B31" s="100"/>
      <c r="C31" s="100"/>
    </row>
    <row r="32" spans="1:3" x14ac:dyDescent="0.2">
      <c r="A32" s="103"/>
      <c r="B32" s="104"/>
      <c r="C32" s="100"/>
    </row>
    <row r="33" spans="1:3" x14ac:dyDescent="0.2">
      <c r="A33" s="98"/>
      <c r="B33" s="105"/>
      <c r="C33" s="100"/>
    </row>
    <row r="34" spans="1:3" x14ac:dyDescent="0.2">
      <c r="A34" s="101"/>
      <c r="B34" s="102"/>
      <c r="C34" s="100"/>
    </row>
    <row r="35" spans="1:3" x14ac:dyDescent="0.2">
      <c r="A35" s="101"/>
      <c r="B35" s="102"/>
      <c r="C35" s="100"/>
    </row>
    <row r="36" spans="1:3" x14ac:dyDescent="0.2">
      <c r="A36" s="103"/>
      <c r="B36" s="109"/>
      <c r="C36" s="100"/>
    </row>
    <row r="37" spans="1:3" x14ac:dyDescent="0.2">
      <c r="A37" s="98"/>
      <c r="B37" s="105"/>
      <c r="C37" s="100"/>
    </row>
    <row r="38" spans="1:3" x14ac:dyDescent="0.2">
      <c r="A38" s="101"/>
      <c r="B38" s="102"/>
      <c r="C38" s="100"/>
    </row>
    <row r="39" spans="1:3" x14ac:dyDescent="0.2">
      <c r="A39" s="101"/>
      <c r="B39" s="102"/>
      <c r="C39" s="100"/>
    </row>
    <row r="40" spans="1:3" x14ac:dyDescent="0.2">
      <c r="A40" s="103"/>
      <c r="B40" s="109"/>
      <c r="C40" s="100"/>
    </row>
    <row r="41" spans="1:3" x14ac:dyDescent="0.2">
      <c r="A41" s="101"/>
      <c r="B41" s="105"/>
      <c r="C41" s="100"/>
    </row>
    <row r="42" spans="1:3" x14ac:dyDescent="0.2">
      <c r="A42" s="101"/>
      <c r="B42" s="102"/>
      <c r="C42" s="100"/>
    </row>
    <row r="43" spans="1:3" x14ac:dyDescent="0.2">
      <c r="A43" s="101"/>
      <c r="B43" s="102"/>
      <c r="C43" s="100"/>
    </row>
    <row r="44" spans="1:3" x14ac:dyDescent="0.2">
      <c r="A44" s="103"/>
      <c r="B44" s="109"/>
      <c r="C44" s="107"/>
    </row>
  </sheetData>
  <mergeCells count="6">
    <mergeCell ref="B12:I12"/>
    <mergeCell ref="A3:B3"/>
    <mergeCell ref="B4:I4"/>
    <mergeCell ref="B10:I10"/>
    <mergeCell ref="B5:B9"/>
    <mergeCell ref="A5:A9"/>
  </mergeCells>
  <conditionalFormatting sqref="B10:B11">
    <cfRule type="cellIs" dxfId="2" priority="7" operator="notEqual">
      <formula>0</formula>
    </cfRule>
  </conditionalFormatting>
  <conditionalFormatting sqref="B13">
    <cfRule type="cellIs" dxfId="1" priority="17" operator="notEqual">
      <formula>0</formula>
    </cfRule>
  </conditionalFormatting>
  <conditionalFormatting sqref="D14">
    <cfRule type="cellIs" dxfId="0" priority="18" operator="notEqual">
      <formula>0</formula>
    </cfRule>
  </conditionalFormatting>
  <pageMargins left="0.25" right="0.25" top="0.75" bottom="0.75" header="0.3" footer="0.3"/>
  <pageSetup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43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H8" sqref="H8"/>
    </sheetView>
  </sheetViews>
  <sheetFormatPr defaultColWidth="9.140625" defaultRowHeight="12.75" x14ac:dyDescent="0.2"/>
  <cols>
    <col min="1" max="1" width="9.140625" style="113"/>
    <col min="2" max="2" width="8.7109375" style="115" customWidth="1"/>
    <col min="3" max="3" width="43.7109375" style="113" customWidth="1"/>
    <col min="4" max="4" width="16.28515625" style="113" customWidth="1"/>
    <col min="5" max="5" width="14.7109375" style="196" customWidth="1"/>
    <col min="6" max="6" width="14" style="196" customWidth="1"/>
    <col min="7" max="7" width="16.28515625" style="196" customWidth="1"/>
    <col min="8" max="8" width="15" style="196" customWidth="1"/>
    <col min="9" max="9" width="11.28515625" style="196" customWidth="1"/>
    <col min="10" max="10" width="11" style="196" customWidth="1"/>
    <col min="11" max="11" width="9.140625" style="113"/>
    <col min="12" max="12" width="10.85546875" style="113" bestFit="1" customWidth="1"/>
    <col min="13" max="16384" width="9.140625" style="113"/>
  </cols>
  <sheetData>
    <row r="1" spans="1:12" x14ac:dyDescent="0.2">
      <c r="C1" s="114" t="s">
        <v>28</v>
      </c>
      <c r="D1" s="116"/>
      <c r="E1" s="193"/>
    </row>
    <row r="2" spans="1:12" ht="13.5" thickBot="1" x14ac:dyDescent="0.25">
      <c r="A2" s="113" t="s">
        <v>106</v>
      </c>
      <c r="C2" s="114"/>
      <c r="D2" s="116"/>
      <c r="E2" s="193"/>
    </row>
    <row r="3" spans="1:12" x14ac:dyDescent="0.2">
      <c r="A3" s="306" t="s">
        <v>0</v>
      </c>
      <c r="B3" s="297" t="s">
        <v>85</v>
      </c>
      <c r="C3" s="299" t="s">
        <v>86</v>
      </c>
      <c r="D3" s="301" t="s">
        <v>87</v>
      </c>
      <c r="E3" s="301" t="s">
        <v>29</v>
      </c>
      <c r="F3" s="301" t="s">
        <v>88</v>
      </c>
      <c r="G3" s="297" t="s">
        <v>151</v>
      </c>
      <c r="H3" s="299" t="s">
        <v>89</v>
      </c>
      <c r="I3" s="299"/>
      <c r="J3" s="295" t="s">
        <v>90</v>
      </c>
    </row>
    <row r="4" spans="1:12" ht="47.25" customHeight="1" thickBot="1" x14ac:dyDescent="0.25">
      <c r="A4" s="307"/>
      <c r="B4" s="298"/>
      <c r="C4" s="300"/>
      <c r="D4" s="302"/>
      <c r="E4" s="302"/>
      <c r="F4" s="302"/>
      <c r="G4" s="298"/>
      <c r="H4" s="230" t="s">
        <v>91</v>
      </c>
      <c r="I4" s="230" t="s">
        <v>92</v>
      </c>
      <c r="J4" s="296"/>
    </row>
    <row r="5" spans="1:12" ht="20.100000000000001" customHeight="1" x14ac:dyDescent="0.2">
      <c r="A5" s="308" t="s">
        <v>119</v>
      </c>
      <c r="B5" s="208">
        <v>1</v>
      </c>
      <c r="C5" s="201" t="s">
        <v>175</v>
      </c>
      <c r="D5" s="202" t="s">
        <v>107</v>
      </c>
      <c r="E5" s="207"/>
      <c r="F5" s="207"/>
      <c r="G5" s="206">
        <v>650000</v>
      </c>
      <c r="H5" s="206">
        <v>0</v>
      </c>
      <c r="I5" s="203">
        <f>H5/G5</f>
        <v>0</v>
      </c>
      <c r="J5" s="204"/>
    </row>
    <row r="6" spans="1:12" ht="20.100000000000001" customHeight="1" x14ac:dyDescent="0.2">
      <c r="A6" s="309"/>
      <c r="B6" s="200">
        <v>2</v>
      </c>
      <c r="C6" s="117" t="s">
        <v>152</v>
      </c>
      <c r="D6" s="118" t="s">
        <v>107</v>
      </c>
      <c r="E6" s="195"/>
      <c r="F6" s="195"/>
      <c r="G6" s="194">
        <v>1900000</v>
      </c>
      <c r="H6" s="194">
        <v>0</v>
      </c>
      <c r="I6" s="197">
        <f t="shared" ref="I6:I11" si="0">H6/G6</f>
        <v>0</v>
      </c>
      <c r="J6" s="205"/>
    </row>
    <row r="7" spans="1:12" ht="24.75" customHeight="1" x14ac:dyDescent="0.2">
      <c r="A7" s="309"/>
      <c r="B7" s="200">
        <v>3</v>
      </c>
      <c r="C7" s="117" t="s">
        <v>148</v>
      </c>
      <c r="D7" s="118" t="s">
        <v>107</v>
      </c>
      <c r="E7" s="195"/>
      <c r="F7" s="195"/>
      <c r="G7" s="194">
        <v>700000</v>
      </c>
      <c r="H7" s="194">
        <v>0</v>
      </c>
      <c r="I7" s="197">
        <f t="shared" si="0"/>
        <v>0</v>
      </c>
      <c r="J7" s="205"/>
    </row>
    <row r="8" spans="1:12" ht="31.5" customHeight="1" x14ac:dyDescent="0.2">
      <c r="A8" s="309"/>
      <c r="B8" s="200">
        <v>4</v>
      </c>
      <c r="C8" s="119" t="s">
        <v>153</v>
      </c>
      <c r="D8" s="118" t="s">
        <v>107</v>
      </c>
      <c r="E8" s="195"/>
      <c r="F8" s="195"/>
      <c r="G8" s="194">
        <v>3000000</v>
      </c>
      <c r="H8" s="194">
        <v>2904</v>
      </c>
      <c r="I8" s="197">
        <f t="shared" si="0"/>
        <v>9.68E-4</v>
      </c>
      <c r="J8" s="205"/>
    </row>
    <row r="9" spans="1:12" ht="61.5" customHeight="1" x14ac:dyDescent="0.2">
      <c r="A9" s="309"/>
      <c r="B9" s="200"/>
      <c r="C9" s="119"/>
      <c r="D9" s="118"/>
      <c r="E9" s="195"/>
      <c r="F9" s="195"/>
      <c r="G9" s="194"/>
      <c r="H9" s="194"/>
      <c r="I9" s="197" t="e">
        <f t="shared" si="0"/>
        <v>#DIV/0!</v>
      </c>
      <c r="J9" s="205"/>
    </row>
    <row r="10" spans="1:12" ht="48.75" customHeight="1" x14ac:dyDescent="0.2">
      <c r="A10" s="309"/>
      <c r="B10" s="200"/>
      <c r="C10" s="119"/>
      <c r="D10" s="118"/>
      <c r="E10" s="195"/>
      <c r="F10" s="195"/>
      <c r="G10" s="194"/>
      <c r="H10" s="194"/>
      <c r="I10" s="197" t="e">
        <f t="shared" si="0"/>
        <v>#DIV/0!</v>
      </c>
      <c r="J10" s="205"/>
    </row>
    <row r="11" spans="1:12" ht="48.75" customHeight="1" thickBot="1" x14ac:dyDescent="0.25">
      <c r="A11" s="309"/>
      <c r="B11" s="200"/>
      <c r="C11" s="119"/>
      <c r="D11" s="118"/>
      <c r="E11" s="195"/>
      <c r="F11" s="195"/>
      <c r="G11" s="194"/>
      <c r="H11" s="194"/>
      <c r="I11" s="197" t="e">
        <f t="shared" si="0"/>
        <v>#DIV/0!</v>
      </c>
      <c r="J11" s="205"/>
    </row>
    <row r="12" spans="1:12" ht="48.75" customHeight="1" thickBot="1" x14ac:dyDescent="0.25">
      <c r="A12" s="309"/>
      <c r="B12" s="303" t="s">
        <v>93</v>
      </c>
      <c r="C12" s="304"/>
      <c r="D12" s="305"/>
      <c r="E12" s="233"/>
      <c r="F12" s="233"/>
      <c r="G12" s="232">
        <f>SUM(G5:G11)</f>
        <v>6250000</v>
      </c>
      <c r="H12" s="234">
        <f>SUM(H5:H11)</f>
        <v>2904</v>
      </c>
      <c r="I12" s="236">
        <f>H12/G12</f>
        <v>4.6464E-4</v>
      </c>
      <c r="J12" s="235"/>
    </row>
    <row r="13" spans="1:12" ht="48.75" customHeight="1" x14ac:dyDescent="0.2">
      <c r="A13" s="309"/>
    </row>
    <row r="14" spans="1:12" ht="48.75" customHeight="1" x14ac:dyDescent="0.2">
      <c r="A14" s="309"/>
      <c r="B14" s="90" t="s">
        <v>23</v>
      </c>
      <c r="C14" s="91" t="s">
        <v>24</v>
      </c>
      <c r="D14" s="91" t="s">
        <v>134</v>
      </c>
    </row>
    <row r="15" spans="1:12" ht="70.5" customHeight="1" thickBot="1" x14ac:dyDescent="0.25">
      <c r="A15" s="310"/>
      <c r="B15" s="92"/>
      <c r="C15" s="93"/>
      <c r="D15" s="94"/>
    </row>
    <row r="16" spans="1:12" ht="24" customHeight="1" thickBot="1" x14ac:dyDescent="0.25">
      <c r="A16" s="231"/>
      <c r="B16" s="92" t="s">
        <v>119</v>
      </c>
      <c r="C16" s="93" t="s">
        <v>133</v>
      </c>
      <c r="D16" s="94" t="s">
        <v>166</v>
      </c>
      <c r="L16" s="145"/>
    </row>
    <row r="17" spans="2:4" x14ac:dyDescent="0.2">
      <c r="B17" s="92"/>
      <c r="C17" s="93"/>
      <c r="D17" s="94"/>
    </row>
    <row r="18" spans="2:4" x14ac:dyDescent="0.2">
      <c r="B18" s="92"/>
      <c r="C18" s="93"/>
      <c r="D18" s="94"/>
    </row>
    <row r="19" spans="2:4" x14ac:dyDescent="0.2">
      <c r="B19" s="95"/>
      <c r="C19" s="96"/>
      <c r="D19" s="97"/>
    </row>
    <row r="20" spans="2:4" x14ac:dyDescent="0.2">
      <c r="B20" s="98"/>
      <c r="C20" s="99"/>
      <c r="D20" s="100"/>
    </row>
    <row r="21" spans="2:4" x14ac:dyDescent="0.2">
      <c r="B21" s="101"/>
      <c r="C21" s="102"/>
      <c r="D21" s="100"/>
    </row>
    <row r="22" spans="2:4" x14ac:dyDescent="0.2">
      <c r="B22" s="101"/>
      <c r="C22" s="102"/>
      <c r="D22" s="100"/>
    </row>
    <row r="23" spans="2:4" x14ac:dyDescent="0.2">
      <c r="B23" s="103"/>
      <c r="C23" s="104"/>
      <c r="D23" s="100"/>
    </row>
    <row r="24" spans="2:4" x14ac:dyDescent="0.2">
      <c r="B24" s="98"/>
      <c r="C24" s="105"/>
      <c r="D24" s="100"/>
    </row>
    <row r="25" spans="2:4" x14ac:dyDescent="0.2">
      <c r="B25" s="101"/>
      <c r="C25" s="102"/>
      <c r="D25" s="100"/>
    </row>
    <row r="26" spans="2:4" x14ac:dyDescent="0.2">
      <c r="B26" s="101"/>
      <c r="C26" s="106"/>
      <c r="D26" s="100"/>
    </row>
    <row r="27" spans="2:4" x14ac:dyDescent="0.2">
      <c r="B27" s="103"/>
      <c r="C27" s="107"/>
      <c r="D27" s="100"/>
    </row>
    <row r="28" spans="2:4" x14ac:dyDescent="0.2">
      <c r="B28" s="98"/>
      <c r="C28" s="108"/>
      <c r="D28" s="100"/>
    </row>
    <row r="29" spans="2:4" x14ac:dyDescent="0.2">
      <c r="B29" s="101"/>
      <c r="C29" s="106"/>
      <c r="D29" s="100"/>
    </row>
    <row r="30" spans="2:4" x14ac:dyDescent="0.2">
      <c r="B30" s="101"/>
      <c r="C30" s="100"/>
      <c r="D30" s="100"/>
    </row>
    <row r="31" spans="2:4" x14ac:dyDescent="0.2">
      <c r="B31" s="103"/>
      <c r="C31" s="104"/>
      <c r="D31" s="100"/>
    </row>
    <row r="32" spans="2:4" x14ac:dyDescent="0.2">
      <c r="B32" s="98"/>
      <c r="C32" s="105"/>
      <c r="D32" s="100"/>
    </row>
    <row r="33" spans="2:4" x14ac:dyDescent="0.2">
      <c r="B33" s="101"/>
      <c r="C33" s="102"/>
      <c r="D33" s="100"/>
    </row>
    <row r="34" spans="2:4" x14ac:dyDescent="0.2">
      <c r="B34" s="101"/>
      <c r="C34" s="102"/>
      <c r="D34" s="100"/>
    </row>
    <row r="35" spans="2:4" x14ac:dyDescent="0.2">
      <c r="B35" s="103"/>
      <c r="C35" s="109"/>
      <c r="D35" s="100"/>
    </row>
    <row r="36" spans="2:4" x14ac:dyDescent="0.2">
      <c r="B36" s="98"/>
      <c r="C36" s="105"/>
      <c r="D36" s="100"/>
    </row>
    <row r="37" spans="2:4" x14ac:dyDescent="0.2">
      <c r="B37" s="101"/>
      <c r="C37" s="102"/>
      <c r="D37" s="100"/>
    </row>
    <row r="38" spans="2:4" x14ac:dyDescent="0.2">
      <c r="B38" s="101"/>
      <c r="C38" s="102"/>
      <c r="D38" s="100"/>
    </row>
    <row r="39" spans="2:4" x14ac:dyDescent="0.2">
      <c r="B39" s="103"/>
      <c r="C39" s="109"/>
      <c r="D39" s="100"/>
    </row>
    <row r="40" spans="2:4" x14ac:dyDescent="0.2">
      <c r="B40" s="101"/>
      <c r="C40" s="105"/>
      <c r="D40" s="100"/>
    </row>
    <row r="41" spans="2:4" x14ac:dyDescent="0.2">
      <c r="B41" s="101"/>
      <c r="C41" s="102"/>
      <c r="D41" s="100"/>
    </row>
    <row r="42" spans="2:4" x14ac:dyDescent="0.2">
      <c r="B42" s="101"/>
      <c r="C42" s="102"/>
      <c r="D42" s="100"/>
    </row>
    <row r="43" spans="2:4" x14ac:dyDescent="0.2">
      <c r="B43" s="103"/>
      <c r="C43" s="109"/>
      <c r="D43" s="107"/>
    </row>
  </sheetData>
  <mergeCells count="11">
    <mergeCell ref="B12:D12"/>
    <mergeCell ref="A3:A4"/>
    <mergeCell ref="G3:G4"/>
    <mergeCell ref="H3:I3"/>
    <mergeCell ref="A5:A15"/>
    <mergeCell ref="J3:J4"/>
    <mergeCell ref="B3:B4"/>
    <mergeCell ref="C3:C4"/>
    <mergeCell ref="D3:D4"/>
    <mergeCell ref="E3:E4"/>
    <mergeCell ref="F3:F4"/>
  </mergeCells>
  <pageMargins left="0.25" right="0.25" top="0.75" bottom="0.75" header="0.3" footer="0.3"/>
  <pageSetup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7"/>
  <sheetViews>
    <sheetView workbookViewId="0">
      <selection activeCell="C2" sqref="C2:H11"/>
    </sheetView>
  </sheetViews>
  <sheetFormatPr defaultRowHeight="15" x14ac:dyDescent="0.25"/>
  <cols>
    <col min="1" max="1" width="4.42578125" customWidth="1"/>
    <col min="2" max="2" width="6.7109375" customWidth="1"/>
    <col min="3" max="3" width="37.85546875" customWidth="1"/>
    <col min="4" max="4" width="15.140625" customWidth="1"/>
    <col min="5" max="5" width="13.42578125" customWidth="1"/>
    <col min="6" max="6" width="13.28515625" customWidth="1"/>
    <col min="7" max="7" width="12.5703125" customWidth="1"/>
    <col min="8" max="8" width="16.28515625" customWidth="1"/>
    <col min="9" max="9" width="6" customWidth="1"/>
    <col min="11" max="11" width="12.28515625" bestFit="1" customWidth="1"/>
  </cols>
  <sheetData>
    <row r="1" spans="1:11" x14ac:dyDescent="0.25">
      <c r="A1" s="215"/>
      <c r="B1" s="215"/>
      <c r="C1" s="215"/>
      <c r="D1" s="215"/>
      <c r="E1" s="215"/>
      <c r="F1" s="215"/>
      <c r="G1" s="215"/>
      <c r="H1" s="215"/>
      <c r="I1" s="215"/>
    </row>
    <row r="2" spans="1:11" x14ac:dyDescent="0.25">
      <c r="A2" s="215"/>
      <c r="B2" s="311" t="s">
        <v>36</v>
      </c>
      <c r="C2" s="311"/>
      <c r="D2" s="312"/>
      <c r="E2" s="312"/>
      <c r="F2" s="312"/>
      <c r="G2" s="312"/>
      <c r="H2" s="311"/>
      <c r="I2" s="215"/>
    </row>
    <row r="3" spans="1:11" x14ac:dyDescent="0.25">
      <c r="A3" s="215"/>
      <c r="B3" s="311"/>
      <c r="C3" s="311"/>
      <c r="D3" s="216"/>
      <c r="E3" s="216"/>
      <c r="F3" s="216"/>
      <c r="G3" s="216"/>
      <c r="H3" s="311"/>
      <c r="I3" s="215"/>
    </row>
    <row r="4" spans="1:11" x14ac:dyDescent="0.25">
      <c r="A4" s="215"/>
      <c r="B4" s="217">
        <v>1</v>
      </c>
      <c r="C4" s="217"/>
      <c r="D4" s="218"/>
      <c r="E4" s="218"/>
      <c r="F4" s="217"/>
      <c r="G4" s="217"/>
      <c r="H4" s="219"/>
      <c r="I4" s="215"/>
      <c r="K4" s="209"/>
    </row>
    <row r="5" spans="1:11" x14ac:dyDescent="0.25">
      <c r="A5" s="215"/>
      <c r="B5" s="217">
        <v>2</v>
      </c>
      <c r="C5" s="217"/>
      <c r="D5" s="217"/>
      <c r="E5" s="217"/>
      <c r="F5" s="218"/>
      <c r="G5" s="218"/>
      <c r="H5" s="219"/>
      <c r="I5" s="215"/>
    </row>
    <row r="6" spans="1:11" x14ac:dyDescent="0.25">
      <c r="A6" s="215"/>
      <c r="B6" s="217">
        <v>3</v>
      </c>
      <c r="C6" s="217"/>
      <c r="D6" s="218"/>
      <c r="E6" s="218"/>
      <c r="F6" s="217"/>
      <c r="G6" s="217"/>
      <c r="H6" s="219"/>
      <c r="I6" s="215"/>
    </row>
    <row r="7" spans="1:11" x14ac:dyDescent="0.25">
      <c r="A7" s="215"/>
      <c r="B7" s="217">
        <v>4</v>
      </c>
      <c r="C7" s="217"/>
      <c r="D7" s="218"/>
      <c r="E7" s="218"/>
      <c r="F7" s="217"/>
      <c r="G7" s="217"/>
      <c r="H7" s="219"/>
      <c r="I7" s="215"/>
    </row>
    <row r="8" spans="1:11" x14ac:dyDescent="0.25">
      <c r="A8" s="215"/>
      <c r="B8" s="217">
        <v>5</v>
      </c>
      <c r="C8" s="217"/>
      <c r="D8" s="217"/>
      <c r="E8" s="218"/>
      <c r="F8" s="218"/>
      <c r="G8" s="217"/>
      <c r="H8" s="219"/>
      <c r="I8" s="215"/>
    </row>
    <row r="9" spans="1:11" x14ac:dyDescent="0.25">
      <c r="A9" s="215"/>
      <c r="B9" s="217">
        <v>6</v>
      </c>
      <c r="C9" s="217"/>
      <c r="D9" s="217"/>
      <c r="E9" s="218"/>
      <c r="F9" s="218"/>
      <c r="G9" s="217"/>
      <c r="H9" s="219"/>
      <c r="I9" s="215"/>
    </row>
    <row r="10" spans="1:11" x14ac:dyDescent="0.25">
      <c r="A10" s="215"/>
      <c r="B10" s="217">
        <v>7</v>
      </c>
      <c r="C10" s="220"/>
      <c r="D10" s="218"/>
      <c r="E10" s="217"/>
      <c r="F10" s="218"/>
      <c r="G10" s="218"/>
      <c r="H10" s="219"/>
      <c r="I10" s="215"/>
    </row>
    <row r="11" spans="1:11" x14ac:dyDescent="0.25">
      <c r="A11" s="215"/>
      <c r="B11" s="217"/>
      <c r="C11" s="221"/>
      <c r="D11" s="222"/>
      <c r="E11" s="222"/>
      <c r="F11" s="222"/>
      <c r="G11" s="222"/>
      <c r="H11" s="223"/>
      <c r="I11" s="215"/>
    </row>
    <row r="12" spans="1:11" x14ac:dyDescent="0.25">
      <c r="A12" s="215"/>
      <c r="B12" s="215"/>
      <c r="C12" s="215"/>
      <c r="D12" s="215"/>
      <c r="E12" s="215"/>
      <c r="F12" s="215"/>
      <c r="G12" s="215"/>
      <c r="H12" s="215"/>
      <c r="I12" s="215"/>
    </row>
    <row r="14" spans="1:11" ht="21" customHeight="1" x14ac:dyDescent="0.25">
      <c r="E14" s="209"/>
      <c r="G14" t="s">
        <v>108</v>
      </c>
      <c r="H14" s="209">
        <f>E11+G11</f>
        <v>0</v>
      </c>
    </row>
    <row r="15" spans="1:11" x14ac:dyDescent="0.25">
      <c r="H15" s="224" t="e">
        <f>H14/H11</f>
        <v>#DIV/0!</v>
      </c>
    </row>
    <row r="16" spans="1:11" x14ac:dyDescent="0.25">
      <c r="G16" t="s">
        <v>109</v>
      </c>
      <c r="H16" s="209">
        <f>D11+F11</f>
        <v>0</v>
      </c>
    </row>
    <row r="17" spans="8:8" x14ac:dyDescent="0.25">
      <c r="H17" s="224" t="e">
        <f>H16/H11</f>
        <v>#DIV/0!</v>
      </c>
    </row>
  </sheetData>
  <mergeCells count="5">
    <mergeCell ref="B2:B3"/>
    <mergeCell ref="C2:C3"/>
    <mergeCell ref="D2:E2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Aneksi 1</vt:lpstr>
      <vt:lpstr>Aneksi 2</vt:lpstr>
      <vt:lpstr>Anek 2.1</vt:lpstr>
      <vt:lpstr>Aneksi 2.2</vt:lpstr>
      <vt:lpstr>Aneksi 3</vt:lpstr>
      <vt:lpstr>Aneksi 4</vt:lpstr>
      <vt:lpstr>Aneksi 5</vt:lpstr>
      <vt:lpstr>Te ardhurat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αρτα</dc:creator>
  <cp:lastModifiedBy>Windows User</cp:lastModifiedBy>
  <cp:lastPrinted>2024-09-25T07:21:37Z</cp:lastPrinted>
  <dcterms:created xsi:type="dcterms:W3CDTF">2018-10-14T09:26:21Z</dcterms:created>
  <dcterms:modified xsi:type="dcterms:W3CDTF">2024-10-12T10:53:27Z</dcterms:modified>
</cp:coreProperties>
</file>