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65" activeTab="0"/>
  </bookViews>
  <sheets>
    <sheet name="Aneksi Nr.1" sheetId="1" r:id="rId1"/>
    <sheet name="Aneksi Nr.2" sheetId="2" r:id="rId2"/>
    <sheet name="Aneks 3" sheetId="3" r:id="rId3"/>
    <sheet name="Aneks 4" sheetId="4" r:id="rId4"/>
    <sheet name="Aneks 5" sheetId="5" r:id="rId5"/>
  </sheets>
  <definedNames/>
  <calcPr fullCalcOnLoad="1"/>
</workbook>
</file>

<file path=xl/sharedStrings.xml><?xml version="1.0" encoding="utf-8"?>
<sst xmlns="http://schemas.openxmlformats.org/spreadsheetml/2006/main" count="636" uniqueCount="190">
  <si>
    <t>Emri i Grupit</t>
  </si>
  <si>
    <t>Programi</t>
  </si>
  <si>
    <t>Art.</t>
  </si>
  <si>
    <t>Emertimi</t>
  </si>
  <si>
    <t>(1)</t>
  </si>
  <si>
    <t>(2)</t>
  </si>
  <si>
    <t>(3)</t>
  </si>
  <si>
    <t>(4)</t>
  </si>
  <si>
    <t>Fakti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</si>
  <si>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</si>
  <si>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</si>
  <si>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</si>
  <si>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</si>
  <si>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</si>
  <si>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</si>
  <si>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</si>
  <si>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</si>
  <si>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</si>
  <si>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</si>
  <si>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</si>
  <si>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</si>
  <si>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</si>
  <si>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</si>
  <si>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</si>
  <si>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</si>
  <si>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</si>
  <si>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Totali (korrente + kapitale + Shp nga te ardh.jashte limiti)</t>
  </si>
  <si>
    <t>Shpenzime nga Të ardhurat jashte limiti (Kapitull 6)</t>
  </si>
  <si>
    <t xml:space="preserve">Emertimi Programit </t>
  </si>
  <si>
    <t>Njesia</t>
  </si>
  <si>
    <t>09120</t>
  </si>
  <si>
    <t>Arsimi bazë përfshirë arsimin parashkollor.</t>
  </si>
  <si>
    <t>Kujdesi social për familjet dhe fëmijët</t>
  </si>
  <si>
    <t>Arsimi bazë përfshirë arsimin parashkollor</t>
  </si>
  <si>
    <t>ne 000/leke</t>
  </si>
  <si>
    <t>PBA</t>
  </si>
  <si>
    <t>Buxheti Vjetor</t>
  </si>
  <si>
    <t>Diferenca</t>
  </si>
  <si>
    <t>09230</t>
  </si>
  <si>
    <t>Arsimi i mesem</t>
  </si>
  <si>
    <t>09240</t>
  </si>
  <si>
    <t>Arsimi i mesem i pergjithshem</t>
  </si>
  <si>
    <t>Arsimi profesional</t>
  </si>
  <si>
    <t>Titulli i Progr.</t>
  </si>
  <si>
    <t>Klodiana Hoxha</t>
  </si>
  <si>
    <t>Bashkia Berat</t>
  </si>
  <si>
    <t>Drejtoria e Arsimit</t>
  </si>
  <si>
    <t>ANEKSI nr.3 "Raporti permbledhes i realizimit te treguesve te performances/produkteve te programit"</t>
  </si>
  <si>
    <t>DREJTORIA E ARSIMIT</t>
  </si>
  <si>
    <t>Kodi i Grupit</t>
  </si>
  <si>
    <t>Kodi i Programit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</si>
  <si>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</si>
  <si>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</si>
  <si>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</si>
  <si>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</si>
  <si>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</si>
  <si>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</si>
  <si>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</si>
  <si>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</si>
  <si>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</si>
  <si>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</si>
  <si>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</si>
  <si>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</si>
  <si>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</si>
  <si>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</si>
  <si>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</si>
  <si>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</si>
  <si>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</si>
  <si>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</si>
  <si>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>A</t>
  </si>
  <si>
    <t>......</t>
  </si>
  <si>
    <t>Drejtuesi i Ekipit Menaxhues të Programit</t>
  </si>
  <si>
    <t>Emri</t>
  </si>
  <si>
    <t>Sekretari i Përgjithshëm</t>
  </si>
  <si>
    <t>Firma</t>
  </si>
  <si>
    <t>Data</t>
  </si>
  <si>
    <t>Shpenzime per Mirembajtje Cerdhe</t>
  </si>
  <si>
    <t>C</t>
  </si>
  <si>
    <t>Furnizime dhe Sherbim me ushqim</t>
  </si>
  <si>
    <t>D</t>
  </si>
  <si>
    <t>Sherbime nga te trete</t>
  </si>
  <si>
    <t>E</t>
  </si>
  <si>
    <t>Shpenzim per pastrim</t>
  </si>
  <si>
    <t>F</t>
  </si>
  <si>
    <t>Shpenzime transporti</t>
  </si>
  <si>
    <t xml:space="preserve">Shpenzime per Mirembajtje </t>
  </si>
  <si>
    <t>Shpenzime per qera</t>
  </si>
  <si>
    <t>G</t>
  </si>
  <si>
    <t>Shpenzime per transport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</si>
  <si>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</si>
  <si>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</si>
  <si>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</si>
  <si>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</si>
  <si>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</si>
  <si>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</si>
  <si>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</si>
  <si>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</si>
  <si>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</si>
  <si>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</si>
  <si>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</si>
  <si>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% e Realizimit te Treguesit te Performances/Produktit</t>
  </si>
  <si>
    <t>Objektivi 1.1</t>
  </si>
  <si>
    <t>• Kontrollin  e servirjes dhe cilesine e menyse ushqimore per femijet ne kopeshte dhe realizimin ne   mirembajtjen  e kopshteve e shkollave te qytetit , duke  synuar ne pembushjen e standarteve optimale</t>
  </si>
  <si>
    <t>• Kontrollin  e servirjes dhe cilesine e menyse ushqimore per femijet ne cerdhe dhe realizimin ne   mirembajtjen  e cerdheve , duke  synuar ne pembushjen e standarteve optimale</t>
  </si>
  <si>
    <t>shpenzime transporti</t>
  </si>
  <si>
    <t>• Kontrollin  e servirjes dhe cilesine e menyse ushqimore per nxenesit ne konvikt dhe realizimin ne   mirembajtjen  e shkollave profesionale , duke  synuar ne pembushjen e standarteve optimale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</si>
  <si>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</si>
  <si>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</si>
  <si>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</si>
  <si>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</si>
  <si>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</si>
  <si>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</si>
  <si>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</si>
  <si>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</si>
  <si>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</si>
  <si>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e</t>
  </si>
  <si>
    <t>të</t>
  </si>
  <si>
    <t>projektit</t>
  </si>
  <si>
    <t xml:space="preserve">Financa </t>
  </si>
  <si>
    <t>Vlera e Kontraktuar</t>
  </si>
  <si>
    <t>Pasqyrë përmbledhesë e Buxhetit sipas Programeve</t>
  </si>
  <si>
    <t>në 000/lekë</t>
  </si>
  <si>
    <t>Shpenzim per pastrim dhe dezinfektim</t>
  </si>
  <si>
    <t>B</t>
  </si>
  <si>
    <t>Shpenzime për paga për edukatoret e fëmijëve dhe stafit mbështetës</t>
  </si>
  <si>
    <t>Numer punonjesish</t>
  </si>
  <si>
    <t>Shpenzime kapitale, investime</t>
  </si>
  <si>
    <t>H</t>
  </si>
  <si>
    <t>Shpenzime per honorare/te tjera</t>
  </si>
  <si>
    <t>nr. kontrata me qira</t>
  </si>
  <si>
    <t>Shpenzime per qira</t>
  </si>
  <si>
    <t>Nr. objekte arsimore</t>
  </si>
  <si>
    <t>Nr. instruktoreve</t>
  </si>
  <si>
    <t>Shpenzime për paga për stafin mbështetës</t>
  </si>
  <si>
    <t>Nr. fëmijëve</t>
  </si>
  <si>
    <t xml:space="preserve">Shpenzime për mirëmbajtje </t>
  </si>
  <si>
    <t>Numer punonjësish</t>
  </si>
  <si>
    <r>
      <t xml:space="preserve">Sasia Faktike (sipas vitit </t>
    </r>
    <r>
      <rPr>
        <b/>
        <sz val="7"/>
        <color indexed="60"/>
        <rFont val="Arial"/>
        <family val="2"/>
      </rPr>
      <t>paraardhes</t>
    </r>
    <r>
      <rPr>
        <b/>
        <sz val="7"/>
        <rFont val="Arial"/>
        <family val="2"/>
      </rPr>
      <t>)</t>
    </r>
  </si>
  <si>
    <r>
      <t xml:space="preserve">Shpenzimet 
(sipas vitit </t>
    </r>
    <r>
      <rPr>
        <b/>
        <sz val="7"/>
        <color indexed="60"/>
        <rFont val="Arial"/>
        <family val="2"/>
      </rPr>
      <t>paraardhes</t>
    </r>
    <r>
      <rPr>
        <b/>
        <sz val="7"/>
        <rFont val="Arial"/>
        <family val="2"/>
      </rPr>
      <t>)</t>
    </r>
  </si>
  <si>
    <r>
      <t xml:space="preserve">Kosto per Njesi (sipas vitit </t>
    </r>
    <r>
      <rPr>
        <b/>
        <sz val="7"/>
        <color indexed="60"/>
        <rFont val="Arial"/>
        <family val="2"/>
      </rPr>
      <t>paraardhes</t>
    </r>
    <r>
      <rPr>
        <b/>
        <sz val="7"/>
        <rFont val="Arial"/>
        <family val="2"/>
      </rPr>
      <t>)</t>
    </r>
  </si>
  <si>
    <r>
      <t xml:space="preserve">Sasia (sipas </t>
    </r>
    <r>
      <rPr>
        <b/>
        <sz val="7"/>
        <color indexed="60"/>
        <rFont val="Arial"/>
        <family val="2"/>
      </rPr>
      <t>planit</t>
    </r>
    <r>
      <rPr>
        <b/>
        <sz val="7"/>
        <rFont val="Arial"/>
        <family val="2"/>
      </rPr>
      <t xml:space="preserve"> te vitit korent)</t>
    </r>
  </si>
  <si>
    <r>
      <t xml:space="preserve">Shpenzimet 
(sipas </t>
    </r>
    <r>
      <rPr>
        <b/>
        <sz val="7"/>
        <color indexed="60"/>
        <rFont val="Arial"/>
        <family val="2"/>
      </rPr>
      <t xml:space="preserve">planit </t>
    </r>
    <r>
      <rPr>
        <b/>
        <sz val="7"/>
        <rFont val="Arial"/>
        <family val="2"/>
      </rPr>
      <t>te vitit korent)</t>
    </r>
  </si>
  <si>
    <r>
      <t xml:space="preserve">Kosto per Njesi 
(sipas </t>
    </r>
    <r>
      <rPr>
        <b/>
        <sz val="7"/>
        <color indexed="60"/>
        <rFont val="Arial"/>
        <family val="2"/>
      </rPr>
      <t>planit</t>
    </r>
    <r>
      <rPr>
        <b/>
        <sz val="7"/>
        <rFont val="Arial"/>
        <family val="2"/>
      </rPr>
      <t xml:space="preserve"> te vitit korent)</t>
    </r>
  </si>
  <si>
    <r>
      <rPr>
        <b/>
        <sz val="10"/>
        <color indexed="60"/>
        <rFont val="Calibri"/>
        <family val="2"/>
      </rPr>
      <t>*Objektivat e politikës*:</t>
    </r>
  </si>
  <si>
    <t>j</t>
  </si>
  <si>
    <t>K</t>
  </si>
  <si>
    <t>Trasferta per buxhetin familjar dhe individ</t>
  </si>
  <si>
    <t xml:space="preserve">Niveli i rishikuar ne vitin korent </t>
  </si>
  <si>
    <t xml:space="preserve">Niveli i rishikuar ne vitin korent  </t>
  </si>
  <si>
    <t>Drejtoria Arsimit</t>
  </si>
  <si>
    <t>Enkeleda Malo</t>
  </si>
  <si>
    <t>(5)</t>
  </si>
  <si>
    <t>(6)=(4)-(5)</t>
  </si>
  <si>
    <t xml:space="preserve"> "Raporti i  monitorimit të shpenzimeve  sipas programit për vitin 2023"</t>
  </si>
  <si>
    <t>Periudha e Raportimit:  VITI 2023</t>
  </si>
  <si>
    <t>Periudha e Raportimit: Viti 2023</t>
  </si>
  <si>
    <t>i vitit paraardhes
Viti 2022</t>
  </si>
  <si>
    <t>Plan                   Viti 2023</t>
  </si>
  <si>
    <t>Plan Fillestar Viti 2023</t>
  </si>
  <si>
    <t>Plan i Rishikuar Viti 2023</t>
  </si>
  <si>
    <t>viti 2023</t>
  </si>
  <si>
    <t>i vitit paraardhës
Viti 2022</t>
  </si>
  <si>
    <t>I vitit 2023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</si>
  <si>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viti 2023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</si>
  <si>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viti 2023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</si>
  <si>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 viti 2023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</si>
  <si>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vitit 2023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</si>
  <si>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2023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</si>
  <si>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7"/>
        <color indexed="60"/>
        <rFont val="Arial"/>
        <family val="2"/>
      </rPr>
      <t>Faktike</t>
    </r>
    <r>
      <rPr>
        <b/>
        <sz val="7"/>
        <rFont val="Arial"/>
        <family val="2"/>
      </rPr>
      <t xml:space="preserve"> (ne fund te vitit korent) viti 2023</t>
    </r>
  </si>
  <si>
    <t>Niveli faktik ne fund te vitit 2023</t>
  </si>
  <si>
    <t>Ndertim kende sportive dhe kende lojerash, D. Arsimit</t>
  </si>
  <si>
    <t>Rikonstruksion ndertesa arsimore, D. Arsimit</t>
  </si>
  <si>
    <t>Furnizim me baze materiale didaktike dhe mobilim, D. Arsimit</t>
  </si>
  <si>
    <t>Blerje soba druri, D. Arsimit</t>
  </si>
  <si>
    <t>F.V. dyer druri dhe alumini , D. Arsimit</t>
  </si>
  <si>
    <t>Blerje pajisjesh elektronike/elektrike , D. Arsimit</t>
  </si>
  <si>
    <t>F.V. Boliere uji, D. Arsimit</t>
  </si>
  <si>
    <t>Kende sportive, rrethime ne objektet arsimore ne Arsimin e mesem te pergjithshem, Drejtoria e Arsimit</t>
  </si>
  <si>
    <t>Sistemi i ngrohjes qendrore e konviktit</t>
  </si>
  <si>
    <t>Blerje Kamera sigurie</t>
  </si>
  <si>
    <t>FV dyer dhe dritare pe Konviktin e vjeter</t>
  </si>
  <si>
    <t>Paisje Kombinat per shtrydhje dhe qerim fruta e perime</t>
  </si>
  <si>
    <t>Blerje elektroshtepiake</t>
  </si>
  <si>
    <t>Blerje makine qepese me aksesore</t>
  </si>
  <si>
    <t>Blerje jasteke per ne konvikte</t>
  </si>
  <si>
    <t>Pajisje per cerdhet, D. Arsimit</t>
  </si>
  <si>
    <t>Plani i buxhetit viti _2023</t>
  </si>
  <si>
    <t>REALIZIMI për periudhën e raportimit ( VITI/2023)</t>
  </si>
  <si>
    <t>Total</t>
  </si>
  <si>
    <t>Periudha e Raportimit: viti 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</si>
</sst>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;[Red]#,##0"/>
    <numFmt numFmtId="181" formatCode="_-* #,##0_L_e_k_-;\-* #,##0_L_e_k_-;_-* &quot;-&quot;??_L_e_k_-;_-@_-"/>
    <numFmt numFmtId="182" formatCode="_-* #,##0.0_L_e_k_-;\-* #,##0.0_L_e_k_-;_-* &quot;-&quot;??_L_e_k_-;_-@_-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  <numFmt numFmtId="189" formatCode="0.000"/>
    <numFmt numFmtId="190" formatCode="_-* #,##0.00\ _X_D_R_-;\-* #,##0.00\ _X_D_R_-;_-* &quot;-&quot;??\ _X_D_R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color indexed="12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60"/>
      <name val="Arial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6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2"/>
      <name val="Arial"/>
      <family val="2"/>
    </font>
    <font>
      <u val="single"/>
      <sz val="9"/>
      <color indexed="60"/>
      <name val="Arial"/>
      <family val="2"/>
    </font>
    <font>
      <b/>
      <sz val="9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u val="single"/>
      <sz val="12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10"/>
      <name val="Arial"/>
      <family val="2"/>
    </font>
    <font>
      <u val="single"/>
      <sz val="9"/>
      <color rgb="FFC00000"/>
      <name val="Arial"/>
      <family val="2"/>
    </font>
    <font>
      <b/>
      <sz val="9"/>
      <color rgb="FFC0000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u val="single"/>
      <sz val="12"/>
      <color rgb="FFC00000"/>
      <name val="Calibri"/>
      <family val="2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C0000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rgb="FFC00000"/>
      <name val="Arial"/>
      <family val="2"/>
    </font>
    <font>
      <b/>
      <sz val="10"/>
      <color rgb="FFC00000"/>
      <name val="Calibri"/>
      <family val="2"/>
    </font>
    <font>
      <b/>
      <sz val="8"/>
      <color rgb="FFC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dashed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84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/>
    </xf>
    <xf numFmtId="180" fontId="83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84" fillId="33" borderId="10" xfId="0" applyNumberFormat="1" applyFont="1" applyFill="1" applyBorder="1" applyAlignment="1">
      <alignment horizontal="center"/>
    </xf>
    <xf numFmtId="180" fontId="84" fillId="33" borderId="13" xfId="0" applyNumberFormat="1" applyFont="1" applyFill="1" applyBorder="1" applyAlignment="1">
      <alignment horizontal="center"/>
    </xf>
    <xf numFmtId="180" fontId="6" fillId="33" borderId="14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0" fontId="84" fillId="33" borderId="15" xfId="0" applyNumberFormat="1" applyFont="1" applyFill="1" applyBorder="1" applyAlignment="1">
      <alignment horizontal="center"/>
    </xf>
    <xf numFmtId="180" fontId="84" fillId="33" borderId="16" xfId="0" applyNumberFormat="1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180" fontId="0" fillId="33" borderId="0" xfId="0" applyNumberFormat="1" applyFill="1" applyAlignment="1">
      <alignment/>
    </xf>
    <xf numFmtId="0" fontId="85" fillId="0" borderId="0" xfId="0" applyFont="1" applyAlignment="1">
      <alignment/>
    </xf>
    <xf numFmtId="0" fontId="85" fillId="0" borderId="10" xfId="0" applyFont="1" applyBorder="1" applyAlignment="1">
      <alignment/>
    </xf>
    <xf numFmtId="180" fontId="85" fillId="0" borderId="10" xfId="42" applyNumberFormat="1" applyFont="1" applyBorder="1" applyAlignment="1">
      <alignment/>
    </xf>
    <xf numFmtId="180" fontId="86" fillId="0" borderId="15" xfId="42" applyNumberFormat="1" applyFont="1" applyBorder="1" applyAlignment="1">
      <alignment/>
    </xf>
    <xf numFmtId="0" fontId="86" fillId="0" borderId="0" xfId="0" applyFont="1" applyAlignment="1">
      <alignment/>
    </xf>
    <xf numFmtId="180" fontId="85" fillId="0" borderId="0" xfId="42" applyNumberFormat="1" applyFont="1" applyAlignment="1">
      <alignment/>
    </xf>
    <xf numFmtId="180" fontId="3" fillId="33" borderId="10" xfId="42" applyNumberFormat="1" applyFont="1" applyFill="1" applyBorder="1" applyAlignment="1">
      <alignment horizontal="center"/>
    </xf>
    <xf numFmtId="180" fontId="3" fillId="33" borderId="12" xfId="42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49" fontId="84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right"/>
    </xf>
    <xf numFmtId="180" fontId="9" fillId="33" borderId="1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180" fontId="85" fillId="0" borderId="13" xfId="42" applyNumberFormat="1" applyFont="1" applyBorder="1" applyAlignment="1">
      <alignment/>
    </xf>
    <xf numFmtId="0" fontId="89" fillId="0" borderId="11" xfId="53" applyFont="1" applyBorder="1" applyAlignment="1" applyProtection="1" quotePrefix="1">
      <alignment/>
      <protection/>
    </xf>
    <xf numFmtId="0" fontId="90" fillId="0" borderId="0" xfId="0" applyFont="1" applyAlignment="1">
      <alignment/>
    </xf>
    <xf numFmtId="0" fontId="10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91" fillId="0" borderId="20" xfId="0" applyNumberFormat="1" applyFont="1" applyFill="1" applyBorder="1" applyAlignment="1">
      <alignment horizontal="center" vertical="center"/>
    </xf>
    <xf numFmtId="49" fontId="9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91" fillId="0" borderId="0" xfId="0" applyFont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49" fontId="7" fillId="33" borderId="24" xfId="0" applyNumberFormat="1" applyFont="1" applyFill="1" applyBorder="1" applyAlignment="1">
      <alignment horizont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9" fillId="0" borderId="11" xfId="53" applyFont="1" applyBorder="1" applyAlignment="1" applyProtection="1">
      <alignment horizontal="left"/>
      <protection/>
    </xf>
    <xf numFmtId="0" fontId="92" fillId="0" borderId="11" xfId="53" applyFont="1" applyBorder="1" applyAlignment="1" applyProtection="1" quotePrefix="1">
      <alignment/>
      <protection/>
    </xf>
    <xf numFmtId="0" fontId="93" fillId="0" borderId="10" xfId="0" applyFont="1" applyBorder="1" applyAlignment="1">
      <alignment/>
    </xf>
    <xf numFmtId="0" fontId="81" fillId="33" borderId="0" xfId="0" applyFont="1" applyFill="1" applyAlignment="1">
      <alignment/>
    </xf>
    <xf numFmtId="0" fontId="9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4" fillId="0" borderId="0" xfId="60" applyFont="1" applyBorder="1">
      <alignment/>
      <protection/>
    </xf>
    <xf numFmtId="0" fontId="87" fillId="0" borderId="0" xfId="60" applyFont="1" applyBorder="1">
      <alignment/>
      <protection/>
    </xf>
    <xf numFmtId="0" fontId="87" fillId="0" borderId="0" xfId="60" applyFont="1">
      <alignment/>
      <protection/>
    </xf>
    <xf numFmtId="0" fontId="95" fillId="0" borderId="0" xfId="61" applyFont="1" applyBorder="1" applyAlignment="1">
      <alignment horizontal="left"/>
      <protection/>
    </xf>
    <xf numFmtId="0" fontId="96" fillId="0" borderId="0" xfId="60" applyFont="1" applyBorder="1">
      <alignment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>
      <alignment/>
      <protection/>
    </xf>
    <xf numFmtId="0" fontId="97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0" fontId="3" fillId="0" borderId="25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26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84" fillId="0" borderId="27" xfId="60" applyFont="1" applyFill="1" applyBorder="1" applyAlignment="1">
      <alignment horizontal="center"/>
      <protection/>
    </xf>
    <xf numFmtId="0" fontId="84" fillId="0" borderId="28" xfId="60" applyFont="1" applyFill="1" applyBorder="1" applyAlignment="1">
      <alignment horizontal="left"/>
      <protection/>
    </xf>
    <xf numFmtId="0" fontId="84" fillId="0" borderId="10" xfId="60" applyFont="1" applyFill="1" applyBorder="1" applyAlignment="1">
      <alignment horizontal="center"/>
      <protection/>
    </xf>
    <xf numFmtId="49" fontId="4" fillId="0" borderId="11" xfId="60" applyNumberFormat="1" applyFont="1" applyFill="1" applyBorder="1" applyAlignment="1">
      <alignment horizontal="left" vertical="center"/>
      <protection/>
    </xf>
    <xf numFmtId="0" fontId="98" fillId="0" borderId="10" xfId="0" applyFont="1" applyFill="1" applyBorder="1" applyAlignment="1">
      <alignment horizontal="left" vertical="center" wrapText="1"/>
    </xf>
    <xf numFmtId="0" fontId="3" fillId="0" borderId="10" xfId="60" applyFont="1" applyFill="1" applyBorder="1" applyAlignment="1">
      <alignment horizontal="center" vertical="center"/>
      <protection/>
    </xf>
    <xf numFmtId="179" fontId="3" fillId="0" borderId="10" xfId="42" applyFont="1" applyFill="1" applyBorder="1" applyAlignment="1">
      <alignment horizontal="center" vertical="center"/>
    </xf>
    <xf numFmtId="49" fontId="4" fillId="0" borderId="0" xfId="60" applyNumberFormat="1" applyFont="1" applyFill="1" applyBorder="1" applyAlignment="1">
      <alignment horizontal="left" vertical="center"/>
      <protection/>
    </xf>
    <xf numFmtId="0" fontId="98" fillId="0" borderId="0" xfId="0" applyFont="1" applyFill="1" applyBorder="1" applyAlignment="1">
      <alignment horizontal="left" vertical="center" wrapText="1"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horizontal="left" vertical="center"/>
      <protection/>
    </xf>
    <xf numFmtId="0" fontId="98" fillId="33" borderId="0" xfId="0" applyFont="1" applyFill="1" applyBorder="1" applyAlignment="1">
      <alignment horizontal="left" vertical="center" wrapText="1"/>
    </xf>
    <xf numFmtId="0" fontId="3" fillId="33" borderId="0" xfId="60" applyFont="1" applyFill="1" applyBorder="1" applyAlignment="1">
      <alignment horizontal="center" vertical="center"/>
      <protection/>
    </xf>
    <xf numFmtId="3" fontId="3" fillId="33" borderId="0" xfId="60" applyNumberFormat="1" applyFont="1" applyFill="1" applyBorder="1" applyAlignment="1">
      <alignment horizontal="center" vertical="center"/>
      <protection/>
    </xf>
    <xf numFmtId="180" fontId="3" fillId="33" borderId="0" xfId="60" applyNumberFormat="1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left" vertical="center"/>
      <protection/>
    </xf>
    <xf numFmtId="0" fontId="94" fillId="0" borderId="0" xfId="60" applyFont="1" applyFill="1" applyBorder="1">
      <alignment/>
      <protection/>
    </xf>
    <xf numFmtId="0" fontId="87" fillId="0" borderId="0" xfId="60" applyFont="1" applyFill="1" applyBorder="1">
      <alignment/>
      <protection/>
    </xf>
    <xf numFmtId="0" fontId="87" fillId="0" borderId="0" xfId="60" applyFont="1" applyFill="1">
      <alignment/>
      <protection/>
    </xf>
    <xf numFmtId="0" fontId="95" fillId="0" borderId="0" xfId="61" applyFont="1" applyFill="1" applyBorder="1" applyAlignment="1">
      <alignment horizontal="left"/>
      <protection/>
    </xf>
    <xf numFmtId="0" fontId="96" fillId="0" borderId="0" xfId="60" applyFont="1" applyFill="1" applyBorder="1">
      <alignment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3" fillId="0" borderId="30" xfId="60" applyNumberFormat="1" applyFont="1" applyFill="1" applyBorder="1" applyAlignment="1">
      <alignment horizontal="center" vertical="center"/>
      <protection/>
    </xf>
    <xf numFmtId="3" fontId="3" fillId="0" borderId="12" xfId="60" applyNumberFormat="1" applyFont="1" applyFill="1" applyBorder="1" applyAlignment="1">
      <alignment horizontal="center" vertical="center"/>
      <protection/>
    </xf>
    <xf numFmtId="3" fontId="3" fillId="0" borderId="14" xfId="60" applyNumberFormat="1" applyFont="1" applyFill="1" applyBorder="1" applyAlignment="1">
      <alignment horizontal="center" vertical="center"/>
      <protection/>
    </xf>
    <xf numFmtId="180" fontId="3" fillId="0" borderId="2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/>
      <protection/>
    </xf>
    <xf numFmtId="0" fontId="94" fillId="0" borderId="0" xfId="61" applyFont="1" applyAlignment="1">
      <alignment horizontal="left"/>
      <protection/>
    </xf>
    <xf numFmtId="0" fontId="87" fillId="0" borderId="0" xfId="61" applyFont="1" applyAlignment="1">
      <alignment horizontal="center"/>
      <protection/>
    </xf>
    <xf numFmtId="0" fontId="94" fillId="0" borderId="0" xfId="61" applyFont="1" applyAlignment="1">
      <alignment/>
      <protection/>
    </xf>
    <xf numFmtId="0" fontId="87" fillId="0" borderId="0" xfId="61" applyFont="1">
      <alignment/>
      <protection/>
    </xf>
    <xf numFmtId="0" fontId="94" fillId="0" borderId="0" xfId="61" applyFont="1">
      <alignment/>
      <protection/>
    </xf>
    <xf numFmtId="0" fontId="88" fillId="0" borderId="0" xfId="61" applyFont="1" applyAlignment="1">
      <alignment horizontal="center"/>
      <protection/>
    </xf>
    <xf numFmtId="0" fontId="99" fillId="0" borderId="0" xfId="61" applyFont="1" applyAlignment="1">
      <alignment horizontal="center"/>
      <protection/>
    </xf>
    <xf numFmtId="0" fontId="88" fillId="0" borderId="0" xfId="61" applyFont="1">
      <alignment/>
      <protection/>
    </xf>
    <xf numFmtId="0" fontId="88" fillId="0" borderId="0" xfId="61" applyFont="1" applyAlignment="1">
      <alignment horizontal="center"/>
      <protection/>
    </xf>
    <xf numFmtId="0" fontId="99" fillId="0" borderId="31" xfId="61" applyFont="1" applyBorder="1" applyAlignment="1">
      <alignment horizontal="center" vertical="center" wrapText="1"/>
      <protection/>
    </xf>
    <xf numFmtId="0" fontId="55" fillId="33" borderId="32" xfId="61" applyFont="1" applyFill="1" applyBorder="1" applyAlignment="1">
      <alignment horizontal="center" vertical="center" wrapText="1"/>
      <protection/>
    </xf>
    <xf numFmtId="0" fontId="100" fillId="0" borderId="32" xfId="61" applyFont="1" applyBorder="1" applyAlignment="1">
      <alignment horizontal="center" vertical="center" wrapText="1"/>
      <protection/>
    </xf>
    <xf numFmtId="0" fontId="13" fillId="33" borderId="33" xfId="58" applyFont="1" applyFill="1" applyBorder="1" applyAlignment="1">
      <alignment/>
      <protection/>
    </xf>
    <xf numFmtId="0" fontId="13" fillId="33" borderId="34" xfId="58" applyFont="1" applyFill="1" applyBorder="1" applyAlignment="1">
      <alignment/>
      <protection/>
    </xf>
    <xf numFmtId="0" fontId="13" fillId="33" borderId="35" xfId="58" applyFont="1" applyFill="1" applyBorder="1" applyAlignment="1">
      <alignment/>
      <protection/>
    </xf>
    <xf numFmtId="0" fontId="101" fillId="0" borderId="36" xfId="61" applyFont="1" applyBorder="1" applyAlignment="1">
      <alignment horizontal="center" vertical="center" wrapText="1"/>
      <protection/>
    </xf>
    <xf numFmtId="0" fontId="102" fillId="0" borderId="11" xfId="61" applyFont="1" applyBorder="1" applyAlignment="1">
      <alignment horizontal="center" vertical="center" wrapText="1"/>
      <protection/>
    </xf>
    <xf numFmtId="0" fontId="81" fillId="33" borderId="10" xfId="61" applyFont="1" applyFill="1" applyBorder="1" applyAlignment="1">
      <alignment horizontal="center" vertical="center" wrapText="1"/>
      <protection/>
    </xf>
    <xf numFmtId="0" fontId="100" fillId="0" borderId="21" xfId="61" applyFont="1" applyBorder="1" applyAlignment="1">
      <alignment horizontal="center" vertical="center" wrapText="1"/>
      <protection/>
    </xf>
    <xf numFmtId="0" fontId="81" fillId="0" borderId="37" xfId="61" applyFont="1" applyFill="1" applyBorder="1" applyAlignment="1">
      <alignment horizontal="center" vertical="center" wrapText="1"/>
      <protection/>
    </xf>
    <xf numFmtId="0" fontId="81" fillId="0" borderId="19" xfId="61" applyFont="1" applyFill="1" applyBorder="1" applyAlignment="1">
      <alignment horizontal="center" vertical="center" wrapText="1"/>
      <protection/>
    </xf>
    <xf numFmtId="0" fontId="81" fillId="0" borderId="38" xfId="61" applyFont="1" applyFill="1" applyBorder="1" applyAlignment="1">
      <alignment horizontal="center" vertical="center" wrapText="1"/>
      <protection/>
    </xf>
    <xf numFmtId="0" fontId="101" fillId="33" borderId="39" xfId="61" applyFont="1" applyFill="1" applyBorder="1" applyAlignment="1">
      <alignment horizontal="center" vertical="center" wrapText="1"/>
      <protection/>
    </xf>
    <xf numFmtId="0" fontId="102" fillId="0" borderId="11" xfId="61" applyFont="1" applyFill="1" applyBorder="1" applyAlignment="1">
      <alignment horizontal="center" vertical="center" wrapText="1"/>
      <protection/>
    </xf>
    <xf numFmtId="0" fontId="81" fillId="0" borderId="10" xfId="61" applyFont="1" applyFill="1" applyBorder="1" applyAlignment="1">
      <alignment horizontal="center" vertical="center" wrapText="1"/>
      <protection/>
    </xf>
    <xf numFmtId="0" fontId="81" fillId="0" borderId="10" xfId="61" applyFont="1" applyBorder="1" applyAlignment="1">
      <alignment horizontal="center" vertical="center" wrapText="1"/>
      <protection/>
    </xf>
    <xf numFmtId="0" fontId="100" fillId="0" borderId="40" xfId="61" applyFont="1" applyBorder="1" applyAlignment="1">
      <alignment vertical="center" wrapText="1"/>
      <protection/>
    </xf>
    <xf numFmtId="0" fontId="100" fillId="0" borderId="14" xfId="61" applyFont="1" applyBorder="1" applyAlignment="1">
      <alignment vertical="center" wrapText="1"/>
      <protection/>
    </xf>
    <xf numFmtId="0" fontId="100" fillId="0" borderId="41" xfId="61" applyFont="1" applyBorder="1" applyAlignment="1">
      <alignment vertical="center" wrapText="1"/>
      <protection/>
    </xf>
    <xf numFmtId="0" fontId="103" fillId="0" borderId="10" xfId="61" applyFont="1" applyBorder="1" applyAlignment="1">
      <alignment horizontal="center" vertical="center" wrapText="1"/>
      <protection/>
    </xf>
    <xf numFmtId="0" fontId="103" fillId="0" borderId="10" xfId="61" applyFont="1" applyFill="1" applyBorder="1" applyAlignment="1">
      <alignment horizontal="center" vertical="center" wrapText="1"/>
      <protection/>
    </xf>
    <xf numFmtId="0" fontId="101" fillId="33" borderId="42" xfId="61" applyFont="1" applyFill="1" applyBorder="1" applyAlignment="1">
      <alignment horizontal="center" vertical="center" wrapText="1"/>
      <protection/>
    </xf>
    <xf numFmtId="0" fontId="104" fillId="0" borderId="11" xfId="61" applyFont="1" applyBorder="1" applyAlignment="1">
      <alignment horizontal="center" vertical="center" wrapText="1"/>
      <protection/>
    </xf>
    <xf numFmtId="0" fontId="105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left" vertical="center" wrapText="1"/>
    </xf>
    <xf numFmtId="9" fontId="88" fillId="33" borderId="13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1" fillId="0" borderId="42" xfId="61" applyFont="1" applyFill="1" applyBorder="1" applyAlignment="1">
      <alignment horizontal="center" vertical="center" wrapText="1"/>
      <protection/>
    </xf>
    <xf numFmtId="49" fontId="4" fillId="33" borderId="10" xfId="60" applyNumberFormat="1" applyFont="1" applyFill="1" applyBorder="1" applyAlignment="1">
      <alignment horizontal="center" vertical="center"/>
      <protection/>
    </xf>
    <xf numFmtId="9" fontId="11" fillId="33" borderId="10" xfId="6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00" fillId="33" borderId="32" xfId="61" applyFont="1" applyFill="1" applyBorder="1" applyAlignment="1">
      <alignment horizontal="center" vertical="center" wrapText="1"/>
      <protection/>
    </xf>
    <xf numFmtId="0" fontId="101" fillId="33" borderId="36" xfId="61" applyFont="1" applyFill="1" applyBorder="1" applyAlignment="1">
      <alignment horizontal="center" vertical="center" wrapText="1"/>
      <protection/>
    </xf>
    <xf numFmtId="0" fontId="100" fillId="33" borderId="21" xfId="61" applyFont="1" applyFill="1" applyBorder="1" applyAlignment="1">
      <alignment horizontal="center" vertical="center" wrapText="1"/>
      <protection/>
    </xf>
    <xf numFmtId="0" fontId="81" fillId="33" borderId="37" xfId="61" applyFont="1" applyFill="1" applyBorder="1" applyAlignment="1">
      <alignment horizontal="center" vertical="center" wrapText="1"/>
      <protection/>
    </xf>
    <xf numFmtId="0" fontId="81" fillId="33" borderId="19" xfId="61" applyFont="1" applyFill="1" applyBorder="1" applyAlignment="1">
      <alignment horizontal="center" vertical="center" wrapText="1"/>
      <protection/>
    </xf>
    <xf numFmtId="0" fontId="81" fillId="33" borderId="38" xfId="61" applyFont="1" applyFill="1" applyBorder="1" applyAlignment="1">
      <alignment horizontal="center" vertical="center" wrapText="1"/>
      <protection/>
    </xf>
    <xf numFmtId="0" fontId="100" fillId="33" borderId="12" xfId="61" applyFont="1" applyFill="1" applyBorder="1" applyAlignment="1">
      <alignment vertical="center" wrapText="1"/>
      <protection/>
    </xf>
    <xf numFmtId="0" fontId="100" fillId="33" borderId="40" xfId="61" applyFont="1" applyFill="1" applyBorder="1" applyAlignment="1">
      <alignment vertical="center" wrapText="1"/>
      <protection/>
    </xf>
    <xf numFmtId="0" fontId="100" fillId="33" borderId="14" xfId="61" applyFont="1" applyFill="1" applyBorder="1" applyAlignment="1">
      <alignment vertical="center" wrapText="1"/>
      <protection/>
    </xf>
    <xf numFmtId="0" fontId="103" fillId="33" borderId="10" xfId="61" applyFont="1" applyFill="1" applyBorder="1" applyAlignment="1">
      <alignment horizontal="center" vertical="center" wrapText="1"/>
      <protection/>
    </xf>
    <xf numFmtId="0" fontId="94" fillId="0" borderId="0" xfId="59" applyFont="1" applyFill="1" applyAlignment="1">
      <alignment vertical="center"/>
      <protection/>
    </xf>
    <xf numFmtId="0" fontId="87" fillId="0" borderId="0" xfId="59" applyFont="1" applyFill="1" applyAlignment="1">
      <alignment vertical="center"/>
      <protection/>
    </xf>
    <xf numFmtId="0" fontId="87" fillId="0" borderId="0" xfId="59" applyFont="1" applyFill="1" applyAlignment="1">
      <alignment horizontal="left" vertical="center"/>
      <protection/>
    </xf>
    <xf numFmtId="0" fontId="87" fillId="0" borderId="0" xfId="59" applyFont="1" applyFill="1" applyBorder="1" applyAlignment="1">
      <alignment vertical="center"/>
      <protection/>
    </xf>
    <xf numFmtId="0" fontId="11" fillId="0" borderId="0" xfId="59" applyFill="1" applyAlignment="1">
      <alignment vertical="center"/>
      <protection/>
    </xf>
    <xf numFmtId="0" fontId="11" fillId="0" borderId="0" xfId="59" applyFill="1" applyBorder="1" applyAlignment="1">
      <alignment vertical="center"/>
      <protection/>
    </xf>
    <xf numFmtId="0" fontId="88" fillId="0" borderId="0" xfId="59" applyFont="1" applyFill="1" applyAlignment="1">
      <alignment vertical="center"/>
      <protection/>
    </xf>
    <xf numFmtId="0" fontId="106" fillId="0" borderId="0" xfId="59" applyFont="1" applyFill="1" applyAlignment="1">
      <alignment vertical="center"/>
      <protection/>
    </xf>
    <xf numFmtId="0" fontId="106" fillId="0" borderId="0" xfId="59" applyFont="1" applyFill="1" applyBorder="1" applyAlignment="1">
      <alignment vertical="center"/>
      <protection/>
    </xf>
    <xf numFmtId="0" fontId="11" fillId="0" borderId="0" xfId="62">
      <alignment/>
      <protection/>
    </xf>
    <xf numFmtId="0" fontId="5" fillId="0" borderId="0" xfId="59" applyFont="1" applyFill="1" applyAlignment="1">
      <alignment vertical="center" wrapText="1"/>
      <protection/>
    </xf>
    <xf numFmtId="0" fontId="11" fillId="0" borderId="0" xfId="59" applyFill="1" applyBorder="1" applyAlignment="1">
      <alignment vertical="center" wrapText="1"/>
      <protection/>
    </xf>
    <xf numFmtId="0" fontId="4" fillId="0" borderId="43" xfId="59" applyFont="1" applyFill="1" applyBorder="1" applyAlignment="1">
      <alignment horizontal="center" vertical="center" wrapText="1"/>
      <protection/>
    </xf>
    <xf numFmtId="0" fontId="4" fillId="0" borderId="21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0" xfId="62" applyFont="1" applyFill="1" applyBorder="1" applyAlignment="1">
      <alignment horizontal="center"/>
      <protection/>
    </xf>
    <xf numFmtId="9" fontId="11" fillId="0" borderId="0" xfId="62" applyNumberFormat="1">
      <alignment/>
      <protection/>
    </xf>
    <xf numFmtId="0" fontId="107" fillId="0" borderId="10" xfId="0" applyFont="1" applyFill="1" applyBorder="1" applyAlignment="1">
      <alignment horizontal="left" vertical="center" wrapText="1"/>
    </xf>
    <xf numFmtId="3" fontId="4" fillId="0" borderId="10" xfId="60" applyNumberFormat="1" applyFont="1" applyFill="1" applyBorder="1" applyAlignment="1">
      <alignment horizontal="center" vertical="center"/>
      <protection/>
    </xf>
    <xf numFmtId="49" fontId="4" fillId="0" borderId="14" xfId="60" applyNumberFormat="1" applyFont="1" applyFill="1" applyBorder="1" applyAlignment="1">
      <alignment horizontal="left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9" fontId="4" fillId="33" borderId="10" xfId="65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/>
    </xf>
    <xf numFmtId="9" fontId="5" fillId="33" borderId="10" xfId="66" applyFont="1" applyFill="1" applyBorder="1" applyAlignment="1">
      <alignment horizontal="center" vertical="center" wrapText="1"/>
    </xf>
    <xf numFmtId="9" fontId="3" fillId="33" borderId="10" xfId="65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1" fontId="3" fillId="0" borderId="10" xfId="42" applyNumberFormat="1" applyFont="1" applyFill="1" applyBorder="1" applyAlignment="1">
      <alignment horizontal="center"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08" fillId="0" borderId="10" xfId="0" applyFont="1" applyFill="1" applyBorder="1" applyAlignment="1">
      <alignment horizontal="left" vertical="center" wrapText="1"/>
    </xf>
    <xf numFmtId="0" fontId="19" fillId="0" borderId="12" xfId="60" applyFont="1" applyFill="1" applyBorder="1" applyAlignment="1">
      <alignment horizontal="left" vertical="center"/>
      <protection/>
    </xf>
    <xf numFmtId="0" fontId="109" fillId="0" borderId="27" xfId="60" applyFont="1" applyFill="1" applyBorder="1" applyAlignment="1">
      <alignment horizontal="center"/>
      <protection/>
    </xf>
    <xf numFmtId="0" fontId="109" fillId="0" borderId="28" xfId="60" applyFont="1" applyFill="1" applyBorder="1" applyAlignment="1">
      <alignment horizontal="left"/>
      <protection/>
    </xf>
    <xf numFmtId="0" fontId="109" fillId="0" borderId="10" xfId="60" applyFont="1" applyFill="1" applyBorder="1" applyAlignment="1">
      <alignment horizontal="center"/>
      <protection/>
    </xf>
    <xf numFmtId="0" fontId="103" fillId="0" borderId="11" xfId="61" applyFont="1" applyBorder="1" applyAlignment="1">
      <alignment horizontal="center" vertical="center" wrapText="1"/>
      <protection/>
    </xf>
    <xf numFmtId="0" fontId="110" fillId="0" borderId="31" xfId="61" applyFont="1" applyBorder="1" applyAlignment="1">
      <alignment horizontal="center" vertical="center" wrapText="1"/>
      <protection/>
    </xf>
    <xf numFmtId="0" fontId="110" fillId="0" borderId="41" xfId="61" applyFont="1" applyBorder="1" applyAlignment="1">
      <alignment vertical="center" wrapText="1"/>
      <protection/>
    </xf>
    <xf numFmtId="0" fontId="111" fillId="0" borderId="12" xfId="61" applyFont="1" applyBorder="1" applyAlignment="1">
      <alignment vertical="top" wrapText="1"/>
      <protection/>
    </xf>
    <xf numFmtId="0" fontId="112" fillId="33" borderId="10" xfId="0" applyFont="1" applyFill="1" applyBorder="1" applyAlignment="1">
      <alignment horizontal="center" vertical="center" wrapText="1"/>
    </xf>
    <xf numFmtId="181" fontId="4" fillId="0" borderId="10" xfId="42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/>
    </xf>
    <xf numFmtId="0" fontId="7" fillId="0" borderId="10" xfId="60" applyFont="1" applyFill="1" applyBorder="1" applyAlignment="1">
      <alignment horizontal="left" vertical="center" wrapText="1"/>
      <protection/>
    </xf>
    <xf numFmtId="181" fontId="7" fillId="0" borderId="10" xfId="42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181" fontId="7" fillId="33" borderId="10" xfId="42" applyNumberFormat="1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center" vertical="center"/>
      <protection/>
    </xf>
    <xf numFmtId="0" fontId="7" fillId="0" borderId="29" xfId="60" applyFont="1" applyFill="1" applyBorder="1" applyAlignment="1">
      <alignment horizontal="center" vertical="center"/>
      <protection/>
    </xf>
    <xf numFmtId="179" fontId="7" fillId="0" borderId="30" xfId="42" applyFont="1" applyFill="1" applyBorder="1" applyAlignment="1">
      <alignment horizontal="center" vertical="center"/>
    </xf>
    <xf numFmtId="179" fontId="7" fillId="0" borderId="10" xfId="42" applyFont="1" applyFill="1" applyBorder="1" applyAlignment="1">
      <alignment horizontal="center" vertical="center"/>
    </xf>
    <xf numFmtId="179" fontId="7" fillId="0" borderId="12" xfId="42" applyFont="1" applyFill="1" applyBorder="1" applyAlignment="1">
      <alignment horizontal="center" vertical="center"/>
    </xf>
    <xf numFmtId="179" fontId="7" fillId="0" borderId="14" xfId="42" applyFont="1" applyFill="1" applyBorder="1" applyAlignment="1">
      <alignment horizontal="center" vertical="center"/>
    </xf>
    <xf numFmtId="179" fontId="7" fillId="0" borderId="20" xfId="42" applyFont="1" applyFill="1" applyBorder="1" applyAlignment="1">
      <alignment horizontal="center" vertical="center"/>
    </xf>
    <xf numFmtId="179" fontId="7" fillId="0" borderId="0" xfId="42" applyFont="1" applyFill="1" applyBorder="1" applyAlignment="1">
      <alignment horizontal="center" vertical="center"/>
    </xf>
    <xf numFmtId="0" fontId="81" fillId="33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1" fillId="0" borderId="0" xfId="0" applyFont="1" applyAlignment="1">
      <alignment/>
    </xf>
    <xf numFmtId="181" fontId="7" fillId="34" borderId="10" xfId="42" applyNumberFormat="1" applyFont="1" applyFill="1" applyBorder="1" applyAlignment="1">
      <alignment horizontal="center" vertical="center"/>
    </xf>
    <xf numFmtId="3" fontId="3" fillId="34" borderId="10" xfId="60" applyNumberFormat="1" applyFont="1" applyFill="1" applyBorder="1" applyAlignment="1">
      <alignment horizontal="center" vertical="center"/>
      <protection/>
    </xf>
    <xf numFmtId="9" fontId="11" fillId="33" borderId="10" xfId="62" applyNumberFormat="1" applyFont="1" applyFill="1" applyBorder="1" applyAlignment="1">
      <alignment horizontal="left"/>
      <protection/>
    </xf>
    <xf numFmtId="0" fontId="113" fillId="0" borderId="10" xfId="0" applyFont="1" applyBorder="1" applyAlignment="1">
      <alignment/>
    </xf>
    <xf numFmtId="3" fontId="3" fillId="33" borderId="10" xfId="60" applyNumberFormat="1" applyFont="1" applyFill="1" applyBorder="1" applyAlignment="1">
      <alignment horizontal="center" vertical="center"/>
      <protection/>
    </xf>
    <xf numFmtId="3" fontId="4" fillId="34" borderId="10" xfId="60" applyNumberFormat="1" applyFont="1" applyFill="1" applyBorder="1" applyAlignment="1">
      <alignment horizontal="center" vertical="center"/>
      <protection/>
    </xf>
    <xf numFmtId="0" fontId="11" fillId="33" borderId="21" xfId="59" applyFont="1" applyFill="1" applyBorder="1" applyAlignment="1">
      <alignment horizontal="left" vertical="center" wrapText="1"/>
      <protection/>
    </xf>
    <xf numFmtId="0" fontId="84" fillId="33" borderId="0" xfId="0" applyFont="1" applyFill="1" applyBorder="1" applyAlignment="1">
      <alignment horizontal="center" vertical="center"/>
    </xf>
    <xf numFmtId="180" fontId="84" fillId="33" borderId="0" xfId="0" applyNumberFormat="1" applyFont="1" applyFill="1" applyBorder="1" applyAlignment="1">
      <alignment horizontal="center"/>
    </xf>
    <xf numFmtId="180" fontId="85" fillId="33" borderId="0" xfId="0" applyNumberFormat="1" applyFont="1" applyFill="1" applyAlignment="1">
      <alignment/>
    </xf>
    <xf numFmtId="0" fontId="0" fillId="33" borderId="10" xfId="0" applyFill="1" applyBorder="1" applyAlignment="1">
      <alignment wrapText="1"/>
    </xf>
    <xf numFmtId="0" fontId="11" fillId="33" borderId="10" xfId="59" applyFont="1" applyFill="1" applyBorder="1" applyAlignment="1">
      <alignment horizontal="left" wrapText="1"/>
      <protection/>
    </xf>
    <xf numFmtId="181" fontId="0" fillId="33" borderId="10" xfId="42" applyNumberFormat="1" applyFont="1" applyFill="1" applyBorder="1" applyAlignment="1">
      <alignment/>
    </xf>
    <xf numFmtId="181" fontId="0" fillId="33" borderId="0" xfId="42" applyNumberFormat="1" applyFont="1" applyFill="1" applyBorder="1" applyAlignment="1">
      <alignment/>
    </xf>
    <xf numFmtId="181" fontId="11" fillId="33" borderId="10" xfId="42" applyNumberFormat="1" applyFont="1" applyFill="1" applyBorder="1" applyAlignment="1">
      <alignment horizontal="left" wrapText="1"/>
    </xf>
    <xf numFmtId="181" fontId="11" fillId="33" borderId="10" xfId="42" applyNumberFormat="1" applyFont="1" applyFill="1" applyBorder="1" applyAlignment="1">
      <alignment horizontal="left" vertical="center" wrapText="1"/>
    </xf>
    <xf numFmtId="0" fontId="103" fillId="0" borderId="10" xfId="0" applyFont="1" applyBorder="1" applyAlignment="1">
      <alignment wrapText="1"/>
    </xf>
    <xf numFmtId="181" fontId="103" fillId="0" borderId="10" xfId="42" applyNumberFormat="1" applyFont="1" applyBorder="1" applyAlignment="1">
      <alignment horizontal="left"/>
    </xf>
    <xf numFmtId="9" fontId="5" fillId="33" borderId="10" xfId="62" applyNumberFormat="1" applyFont="1" applyFill="1" applyBorder="1" applyAlignment="1">
      <alignment horizontal="left"/>
      <protection/>
    </xf>
    <xf numFmtId="0" fontId="94" fillId="0" borderId="0" xfId="0" applyFont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4" fillId="33" borderId="49" xfId="0" applyFont="1" applyFill="1" applyBorder="1" applyAlignment="1">
      <alignment horizontal="center" vertical="center"/>
    </xf>
    <xf numFmtId="0" fontId="84" fillId="33" borderId="5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29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26" xfId="62" applyFont="1" applyFill="1" applyBorder="1" applyAlignment="1">
      <alignment horizontal="center" vertical="center" wrapText="1"/>
      <protection/>
    </xf>
    <xf numFmtId="0" fontId="4" fillId="0" borderId="51" xfId="62" applyFont="1" applyFill="1" applyBorder="1" applyAlignment="1">
      <alignment horizontal="center" vertical="center" wrapText="1"/>
      <protection/>
    </xf>
    <xf numFmtId="0" fontId="4" fillId="0" borderId="37" xfId="62" applyFont="1" applyFill="1" applyBorder="1" applyAlignment="1">
      <alignment horizontal="center" vertical="center" wrapText="1"/>
      <protection/>
    </xf>
    <xf numFmtId="0" fontId="4" fillId="0" borderId="38" xfId="62" applyFont="1" applyFill="1" applyBorder="1" applyAlignment="1">
      <alignment horizontal="center" vertical="center" wrapText="1"/>
      <protection/>
    </xf>
    <xf numFmtId="0" fontId="4" fillId="32" borderId="12" xfId="62" applyFont="1" applyFill="1" applyBorder="1" applyAlignment="1">
      <alignment horizontal="center"/>
      <protection/>
    </xf>
    <xf numFmtId="0" fontId="4" fillId="32" borderId="14" xfId="62" applyFont="1" applyFill="1" applyBorder="1" applyAlignment="1">
      <alignment horizontal="center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3" fillId="32" borderId="12" xfId="62" applyFont="1" applyFill="1" applyBorder="1" applyAlignment="1">
      <alignment horizontal="center"/>
      <protection/>
    </xf>
    <xf numFmtId="0" fontId="3" fillId="32" borderId="14" xfId="62" applyFont="1" applyFill="1" applyBorder="1" applyAlignment="1">
      <alignment horizontal="center"/>
      <protection/>
    </xf>
    <xf numFmtId="0" fontId="86" fillId="0" borderId="49" xfId="0" applyFont="1" applyBorder="1" applyAlignment="1">
      <alignment horizontal="center"/>
    </xf>
    <xf numFmtId="0" fontId="86" fillId="0" borderId="50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/>
    </xf>
    <xf numFmtId="0" fontId="3" fillId="0" borderId="12" xfId="60" applyFont="1" applyFill="1" applyBorder="1" applyAlignment="1">
      <alignment horizontal="center"/>
      <protection/>
    </xf>
    <xf numFmtId="0" fontId="3" fillId="0" borderId="14" xfId="60" applyFont="1" applyFill="1" applyBorder="1" applyAlignment="1">
      <alignment horizont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84" fillId="0" borderId="10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left" vertical="center" wrapText="1"/>
      <protection/>
    </xf>
    <xf numFmtId="0" fontId="4" fillId="0" borderId="30" xfId="60" applyFont="1" applyFill="1" applyBorder="1" applyAlignment="1">
      <alignment horizontal="left" vertical="center" wrapText="1"/>
      <protection/>
    </xf>
    <xf numFmtId="0" fontId="4" fillId="0" borderId="26" xfId="60" applyFont="1" applyFill="1" applyBorder="1" applyAlignment="1">
      <alignment horizontal="left" vertical="center" wrapText="1"/>
      <protection/>
    </xf>
    <xf numFmtId="0" fontId="4" fillId="0" borderId="51" xfId="60" applyFont="1" applyFill="1" applyBorder="1" applyAlignment="1">
      <alignment horizontal="left" vertical="center" wrapText="1"/>
      <protection/>
    </xf>
    <xf numFmtId="0" fontId="4" fillId="0" borderId="37" xfId="60" applyFont="1" applyFill="1" applyBorder="1" applyAlignment="1">
      <alignment horizontal="left" vertical="center" wrapText="1"/>
      <protection/>
    </xf>
    <xf numFmtId="0" fontId="4" fillId="0" borderId="38" xfId="60" applyFont="1" applyFill="1" applyBorder="1" applyAlignment="1">
      <alignment horizontal="left" vertical="center" wrapText="1"/>
      <protection/>
    </xf>
    <xf numFmtId="0" fontId="4" fillId="0" borderId="12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84" fillId="0" borderId="52" xfId="60" applyFont="1" applyFill="1" applyBorder="1" applyAlignment="1">
      <alignment horizontal="center"/>
      <protection/>
    </xf>
    <xf numFmtId="0" fontId="3" fillId="0" borderId="52" xfId="60" applyFont="1" applyFill="1" applyBorder="1" applyAlignment="1">
      <alignment horizontal="center"/>
      <protection/>
    </xf>
    <xf numFmtId="0" fontId="84" fillId="0" borderId="10" xfId="60" applyFont="1" applyFill="1" applyBorder="1" applyAlignment="1">
      <alignment horizontal="center"/>
      <protection/>
    </xf>
    <xf numFmtId="0" fontId="4" fillId="0" borderId="3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33" xfId="60" applyFont="1" applyFill="1" applyBorder="1" applyAlignment="1">
      <alignment horizontal="left" vertical="center" wrapText="1"/>
      <protection/>
    </xf>
    <xf numFmtId="0" fontId="4" fillId="0" borderId="12" xfId="60" applyFont="1" applyFill="1" applyBorder="1" applyAlignment="1">
      <alignment horizontal="left" vertical="center" wrapText="1"/>
      <protection/>
    </xf>
    <xf numFmtId="0" fontId="109" fillId="0" borderId="10" xfId="60" applyFont="1" applyFill="1" applyBorder="1" applyAlignment="1">
      <alignment horizontal="center" vertical="center" wrapText="1"/>
      <protection/>
    </xf>
    <xf numFmtId="0" fontId="109" fillId="0" borderId="10" xfId="60" applyFont="1" applyFill="1" applyBorder="1" applyAlignment="1">
      <alignment horizontal="center"/>
      <protection/>
    </xf>
    <xf numFmtId="0" fontId="19" fillId="0" borderId="31" xfId="60" applyFont="1" applyFill="1" applyBorder="1" applyAlignment="1">
      <alignment horizontal="left" vertical="center" wrapText="1"/>
      <protection/>
    </xf>
    <xf numFmtId="0" fontId="19" fillId="0" borderId="11" xfId="60" applyFont="1" applyFill="1" applyBorder="1" applyAlignment="1">
      <alignment horizontal="left" vertical="center" wrapText="1"/>
      <protection/>
    </xf>
    <xf numFmtId="0" fontId="19" fillId="0" borderId="33" xfId="60" applyFont="1" applyFill="1" applyBorder="1" applyAlignment="1">
      <alignment horizontal="left" vertical="center" wrapText="1"/>
      <protection/>
    </xf>
    <xf numFmtId="0" fontId="19" fillId="0" borderId="12" xfId="60" applyFont="1" applyFill="1" applyBorder="1" applyAlignment="1">
      <alignment horizontal="left" vertical="center" wrapText="1"/>
      <protection/>
    </xf>
    <xf numFmtId="0" fontId="4" fillId="0" borderId="53" xfId="59" applyFont="1" applyFill="1" applyBorder="1" applyAlignment="1">
      <alignment horizontal="center" vertical="center" wrapText="1"/>
      <protection/>
    </xf>
    <xf numFmtId="0" fontId="4" fillId="0" borderId="47" xfId="59" applyFont="1" applyFill="1" applyBorder="1" applyAlignment="1">
      <alignment horizontal="center" vertical="center" wrapText="1"/>
      <protection/>
    </xf>
    <xf numFmtId="0" fontId="4" fillId="0" borderId="21" xfId="59" applyFont="1" applyFill="1" applyBorder="1" applyAlignment="1">
      <alignment horizontal="center" vertical="center" wrapText="1"/>
      <protection/>
    </xf>
    <xf numFmtId="0" fontId="4" fillId="0" borderId="54" xfId="59" applyFont="1" applyFill="1" applyBorder="1" applyAlignment="1">
      <alignment horizontal="center" vertical="center" wrapText="1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0" fontId="4" fillId="0" borderId="43" xfId="59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6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5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32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140625" style="1" customWidth="1"/>
    <col min="2" max="2" width="15.140625" style="1" customWidth="1"/>
    <col min="3" max="3" width="25.421875" style="1" customWidth="1"/>
    <col min="4" max="4" width="12.28125" style="1" customWidth="1"/>
    <col min="5" max="5" width="11.421875" style="1" customWidth="1"/>
    <col min="6" max="6" width="14.57421875" style="1" customWidth="1"/>
    <col min="7" max="7" width="13.8515625" style="1" customWidth="1"/>
    <col min="8" max="8" width="14.28125" style="1" customWidth="1"/>
    <col min="9" max="9" width="11.28125" style="1" customWidth="1"/>
    <col min="10" max="16384" width="9.140625" style="1" customWidth="1"/>
  </cols>
  <sheetData>
    <row r="1" ht="15">
      <c r="A1" s="89" t="s">
        <v>149</v>
      </c>
    </row>
    <row r="2" ht="15">
      <c r="A2" s="89" t="s">
        <v>45</v>
      </c>
    </row>
    <row r="4" spans="2:9" s="33" customFormat="1" ht="15.75">
      <c r="B4" s="266" t="s">
        <v>153</v>
      </c>
      <c r="C4" s="266"/>
      <c r="D4" s="266"/>
      <c r="E4" s="266"/>
      <c r="F4" s="266"/>
      <c r="G4" s="266"/>
      <c r="H4" s="266"/>
      <c r="I4" s="266"/>
    </row>
    <row r="5" ht="15.75" thickBot="1">
      <c r="I5" s="57" t="s">
        <v>121</v>
      </c>
    </row>
    <row r="6" spans="2:10" s="41" customFormat="1" ht="15">
      <c r="B6" s="36"/>
      <c r="C6" s="37"/>
      <c r="D6" s="37"/>
      <c r="E6" s="38"/>
      <c r="F6" s="38"/>
      <c r="G6" s="39"/>
      <c r="H6" s="39"/>
      <c r="I6" s="53"/>
      <c r="J6" s="40"/>
    </row>
    <row r="7" spans="2:10" ht="23.25">
      <c r="B7" s="42" t="s">
        <v>0</v>
      </c>
      <c r="C7" s="12" t="s">
        <v>31</v>
      </c>
      <c r="D7" s="34"/>
      <c r="E7" s="34"/>
      <c r="F7" s="34"/>
      <c r="G7" s="34"/>
      <c r="H7" s="54"/>
      <c r="I7" s="55"/>
      <c r="J7" s="35"/>
    </row>
    <row r="8" spans="2:10" ht="15">
      <c r="B8" s="42" t="s">
        <v>1</v>
      </c>
      <c r="C8" s="3" t="s">
        <v>30</v>
      </c>
      <c r="D8" s="43"/>
      <c r="E8" s="43"/>
      <c r="F8" s="43"/>
      <c r="G8" s="43"/>
      <c r="H8" s="54"/>
      <c r="I8" s="55"/>
      <c r="J8" s="35"/>
    </row>
    <row r="9" spans="2:10" s="46" customFormat="1" ht="15">
      <c r="B9" s="267" t="s">
        <v>2</v>
      </c>
      <c r="C9" s="270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50" t="s">
        <v>151</v>
      </c>
      <c r="I9" s="56" t="s">
        <v>152</v>
      </c>
      <c r="J9" s="45"/>
    </row>
    <row r="10" spans="2:10" s="49" customFormat="1" ht="15">
      <c r="B10" s="268"/>
      <c r="C10" s="271"/>
      <c r="D10" s="47" t="s">
        <v>8</v>
      </c>
      <c r="E10" s="47" t="s">
        <v>35</v>
      </c>
      <c r="F10" s="52" t="s">
        <v>36</v>
      </c>
      <c r="G10" s="52" t="s">
        <v>36</v>
      </c>
      <c r="H10" s="47" t="s">
        <v>8</v>
      </c>
      <c r="I10" s="273" t="s">
        <v>37</v>
      </c>
      <c r="J10" s="48"/>
    </row>
    <row r="11" spans="2:10" s="49" customFormat="1" ht="33.75">
      <c r="B11" s="269"/>
      <c r="C11" s="272"/>
      <c r="D11" s="51" t="s">
        <v>156</v>
      </c>
      <c r="E11" s="51" t="s">
        <v>157</v>
      </c>
      <c r="F11" s="51" t="s">
        <v>158</v>
      </c>
      <c r="G11" s="51" t="s">
        <v>159</v>
      </c>
      <c r="H11" s="51" t="s">
        <v>160</v>
      </c>
      <c r="I11" s="274"/>
      <c r="J11" s="48"/>
    </row>
    <row r="12" spans="2:10" ht="15">
      <c r="B12" s="4">
        <v>600</v>
      </c>
      <c r="C12" s="5" t="s">
        <v>9</v>
      </c>
      <c r="D12" s="13">
        <v>152878.6</v>
      </c>
      <c r="E12" s="13">
        <v>163954</v>
      </c>
      <c r="F12" s="13">
        <v>163954</v>
      </c>
      <c r="G12" s="13">
        <v>174998</v>
      </c>
      <c r="H12" s="13">
        <v>170732</v>
      </c>
      <c r="I12" s="14">
        <f>G12-H12</f>
        <v>4266</v>
      </c>
      <c r="J12" s="24"/>
    </row>
    <row r="13" spans="2:9" ht="15">
      <c r="B13" s="4">
        <v>601</v>
      </c>
      <c r="C13" s="5" t="s">
        <v>10</v>
      </c>
      <c r="D13" s="13">
        <v>26711.45</v>
      </c>
      <c r="E13" s="13">
        <v>27109</v>
      </c>
      <c r="F13" s="13">
        <v>27109</v>
      </c>
      <c r="G13" s="13">
        <v>29071</v>
      </c>
      <c r="H13" s="13">
        <v>28572</v>
      </c>
      <c r="I13" s="14">
        <f aca="true" t="shared" si="0" ref="I13:I29">G13-H13</f>
        <v>499</v>
      </c>
    </row>
    <row r="14" spans="2:9" ht="15">
      <c r="B14" s="4">
        <v>602</v>
      </c>
      <c r="C14" s="5" t="s">
        <v>11</v>
      </c>
      <c r="D14" s="13">
        <v>23017.05</v>
      </c>
      <c r="E14" s="13">
        <v>34718</v>
      </c>
      <c r="F14" s="13">
        <v>34718</v>
      </c>
      <c r="G14" s="13">
        <v>34776</v>
      </c>
      <c r="H14" s="13">
        <v>22134</v>
      </c>
      <c r="I14" s="14">
        <f t="shared" si="0"/>
        <v>12642</v>
      </c>
    </row>
    <row r="15" spans="2:9" ht="15">
      <c r="B15" s="4">
        <v>603</v>
      </c>
      <c r="C15" s="5" t="s">
        <v>12</v>
      </c>
      <c r="D15" s="13"/>
      <c r="E15" s="13"/>
      <c r="F15" s="13"/>
      <c r="G15" s="13"/>
      <c r="H15" s="13"/>
      <c r="I15" s="14">
        <f t="shared" si="0"/>
        <v>0</v>
      </c>
    </row>
    <row r="16" spans="2:9" ht="15">
      <c r="B16" s="4">
        <v>604</v>
      </c>
      <c r="C16" s="5" t="s">
        <v>13</v>
      </c>
      <c r="D16" s="13"/>
      <c r="E16" s="13"/>
      <c r="F16" s="13"/>
      <c r="G16" s="13"/>
      <c r="H16" s="13"/>
      <c r="I16" s="14">
        <f t="shared" si="0"/>
        <v>0</v>
      </c>
    </row>
    <row r="17" spans="2:9" ht="15">
      <c r="B17" s="4">
        <v>605</v>
      </c>
      <c r="C17" s="5" t="s">
        <v>14</v>
      </c>
      <c r="D17" s="13"/>
      <c r="E17" s="13"/>
      <c r="F17" s="13"/>
      <c r="G17" s="13"/>
      <c r="H17" s="13"/>
      <c r="I17" s="14">
        <f t="shared" si="0"/>
        <v>0</v>
      </c>
    </row>
    <row r="18" spans="2:9" ht="15">
      <c r="B18" s="4">
        <v>606</v>
      </c>
      <c r="C18" s="5" t="s">
        <v>15</v>
      </c>
      <c r="D18" s="13">
        <v>4748</v>
      </c>
      <c r="E18" s="13"/>
      <c r="F18" s="13"/>
      <c r="G18" s="13">
        <v>472</v>
      </c>
      <c r="H18" s="13">
        <v>472</v>
      </c>
      <c r="I18" s="14">
        <f t="shared" si="0"/>
        <v>0</v>
      </c>
    </row>
    <row r="19" spans="2:9" ht="15">
      <c r="B19" s="7" t="s">
        <v>16</v>
      </c>
      <c r="C19" s="8" t="s">
        <v>17</v>
      </c>
      <c r="D19" s="15">
        <f>SUM(D12:D18)</f>
        <v>207355.1</v>
      </c>
      <c r="E19" s="15">
        <f>SUM(E12:E18)</f>
        <v>225781</v>
      </c>
      <c r="F19" s="15">
        <f>SUM(F12:F18)</f>
        <v>225781</v>
      </c>
      <c r="G19" s="15">
        <f>SUM(G12:G18)</f>
        <v>239317</v>
      </c>
      <c r="H19" s="15">
        <f>SUM(H12:H18)</f>
        <v>221910</v>
      </c>
      <c r="I19" s="18">
        <f t="shared" si="0"/>
        <v>17407</v>
      </c>
    </row>
    <row r="20" spans="2:9" ht="15">
      <c r="B20" s="4">
        <v>230</v>
      </c>
      <c r="C20" s="5" t="s">
        <v>18</v>
      </c>
      <c r="D20" s="13"/>
      <c r="E20" s="13"/>
      <c r="F20" s="13"/>
      <c r="G20" s="13"/>
      <c r="H20" s="13"/>
      <c r="I20" s="14">
        <f t="shared" si="0"/>
        <v>0</v>
      </c>
    </row>
    <row r="21" spans="2:9" ht="15">
      <c r="B21" s="4">
        <v>231</v>
      </c>
      <c r="C21" s="5" t="s">
        <v>19</v>
      </c>
      <c r="D21" s="13">
        <v>2416</v>
      </c>
      <c r="E21" s="31">
        <v>7500</v>
      </c>
      <c r="F21" s="31">
        <v>7500</v>
      </c>
      <c r="G21" s="31">
        <v>7692</v>
      </c>
      <c r="H21" s="13">
        <v>7098</v>
      </c>
      <c r="I21" s="14">
        <f>G21-H21</f>
        <v>594</v>
      </c>
    </row>
    <row r="22" spans="2:9" ht="15">
      <c r="B22" s="4">
        <v>232</v>
      </c>
      <c r="C22" s="5" t="s">
        <v>20</v>
      </c>
      <c r="D22" s="23"/>
      <c r="E22" s="13"/>
      <c r="F22" s="13"/>
      <c r="G22" s="13"/>
      <c r="H22" s="13"/>
      <c r="I22" s="14">
        <f t="shared" si="0"/>
        <v>0</v>
      </c>
    </row>
    <row r="23" spans="2:9" ht="22.5">
      <c r="B23" s="9" t="s">
        <v>21</v>
      </c>
      <c r="C23" s="10" t="s">
        <v>22</v>
      </c>
      <c r="D23" s="16">
        <f>SUM(D20:D22)</f>
        <v>2416</v>
      </c>
      <c r="E23" s="16">
        <f>SUM(E20:E22)</f>
        <v>7500</v>
      </c>
      <c r="F23" s="16">
        <f>SUM(F20:F22)</f>
        <v>7500</v>
      </c>
      <c r="G23" s="16">
        <f>SUM(G20:G22)</f>
        <v>7692</v>
      </c>
      <c r="H23" s="16">
        <f>SUM(H20:H22)</f>
        <v>7098</v>
      </c>
      <c r="I23" s="14">
        <f t="shared" si="0"/>
        <v>594</v>
      </c>
    </row>
    <row r="24" spans="2:9" ht="15">
      <c r="B24" s="4">
        <v>230</v>
      </c>
      <c r="C24" s="5" t="s">
        <v>18</v>
      </c>
      <c r="D24" s="23"/>
      <c r="E24" s="16"/>
      <c r="F24" s="16"/>
      <c r="G24" s="16"/>
      <c r="H24" s="16"/>
      <c r="I24" s="14">
        <f t="shared" si="0"/>
        <v>0</v>
      </c>
    </row>
    <row r="25" spans="2:9" ht="15">
      <c r="B25" s="4">
        <v>231</v>
      </c>
      <c r="C25" s="5" t="s">
        <v>19</v>
      </c>
      <c r="D25" s="23"/>
      <c r="E25" s="16"/>
      <c r="F25" s="16"/>
      <c r="G25" s="16"/>
      <c r="H25" s="16"/>
      <c r="I25" s="14">
        <f t="shared" si="0"/>
        <v>0</v>
      </c>
    </row>
    <row r="26" spans="2:9" ht="15">
      <c r="B26" s="4">
        <v>232</v>
      </c>
      <c r="C26" s="5" t="s">
        <v>20</v>
      </c>
      <c r="D26" s="23"/>
      <c r="E26" s="16"/>
      <c r="F26" s="16"/>
      <c r="G26" s="16"/>
      <c r="H26" s="16"/>
      <c r="I26" s="14">
        <f t="shared" si="0"/>
        <v>0</v>
      </c>
    </row>
    <row r="27" spans="2:9" ht="22.5">
      <c r="B27" s="9" t="s">
        <v>21</v>
      </c>
      <c r="C27" s="10" t="s">
        <v>23</v>
      </c>
      <c r="D27" s="16">
        <f>SUM(D24:D26)</f>
        <v>0</v>
      </c>
      <c r="E27" s="16">
        <f>SUM(E24:E26)</f>
        <v>0</v>
      </c>
      <c r="F27" s="16">
        <f>SUM(F24:F26)</f>
        <v>0</v>
      </c>
      <c r="G27" s="16">
        <f>SUM(G24:G26)</f>
        <v>0</v>
      </c>
      <c r="H27" s="16">
        <f>SUM(H24:H26)</f>
        <v>0</v>
      </c>
      <c r="I27" s="14">
        <f t="shared" si="0"/>
        <v>0</v>
      </c>
    </row>
    <row r="28" spans="2:9" ht="15">
      <c r="B28" s="7" t="s">
        <v>24</v>
      </c>
      <c r="C28" s="11" t="s">
        <v>25</v>
      </c>
      <c r="D28" s="17">
        <f>D23+D27</f>
        <v>2416</v>
      </c>
      <c r="E28" s="17">
        <f>E23+E27</f>
        <v>7500</v>
      </c>
      <c r="F28" s="17">
        <f>F23+F27</f>
        <v>7500</v>
      </c>
      <c r="G28" s="17">
        <f>G23+G27</f>
        <v>7692</v>
      </c>
      <c r="H28" s="17">
        <f>H23+H27</f>
        <v>7098</v>
      </c>
      <c r="I28" s="18">
        <f t="shared" si="0"/>
        <v>594</v>
      </c>
    </row>
    <row r="29" spans="2:9" ht="15">
      <c r="B29" s="277" t="s">
        <v>27</v>
      </c>
      <c r="C29" s="278"/>
      <c r="D29" s="19"/>
      <c r="E29" s="20"/>
      <c r="F29" s="20"/>
      <c r="G29" s="20"/>
      <c r="H29" s="20"/>
      <c r="I29" s="14">
        <f t="shared" si="0"/>
        <v>0</v>
      </c>
    </row>
    <row r="30" spans="2:9" ht="15.75" thickBot="1">
      <c r="B30" s="275" t="s">
        <v>26</v>
      </c>
      <c r="C30" s="276"/>
      <c r="D30" s="21">
        <f>D29+D28+D19</f>
        <v>209771.1</v>
      </c>
      <c r="E30" s="21">
        <f>E29+E28+E19</f>
        <v>233281</v>
      </c>
      <c r="F30" s="21">
        <f>F29+F28+F19</f>
        <v>233281</v>
      </c>
      <c r="G30" s="21">
        <f>G29+G28+G19</f>
        <v>247009</v>
      </c>
      <c r="H30" s="21">
        <f>H29+H28+H19</f>
        <v>229008</v>
      </c>
      <c r="I30" s="22">
        <f>I19+I28</f>
        <v>18001</v>
      </c>
    </row>
    <row r="34" ht="15">
      <c r="A34" s="89" t="s">
        <v>149</v>
      </c>
    </row>
    <row r="35" ht="15">
      <c r="A35" s="89" t="s">
        <v>45</v>
      </c>
    </row>
    <row r="36" spans="1:9" ht="15.75">
      <c r="A36" s="33"/>
      <c r="B36" s="266" t="s">
        <v>153</v>
      </c>
      <c r="C36" s="266"/>
      <c r="D36" s="266"/>
      <c r="E36" s="266"/>
      <c r="F36" s="266"/>
      <c r="G36" s="266"/>
      <c r="H36" s="266"/>
      <c r="I36" s="266"/>
    </row>
    <row r="37" ht="15.75" thickBot="1">
      <c r="I37" s="57" t="s">
        <v>121</v>
      </c>
    </row>
    <row r="38" spans="1:9" ht="15">
      <c r="A38" s="41"/>
      <c r="B38" s="36"/>
      <c r="C38" s="37"/>
      <c r="D38" s="37"/>
      <c r="E38" s="38"/>
      <c r="F38" s="38"/>
      <c r="G38" s="39"/>
      <c r="H38" s="39"/>
      <c r="I38" s="53"/>
    </row>
    <row r="39" spans="1:9" ht="15">
      <c r="A39"/>
      <c r="B39" s="42" t="s">
        <v>0</v>
      </c>
      <c r="C39" s="12" t="s">
        <v>39</v>
      </c>
      <c r="D39" s="34"/>
      <c r="E39" s="34"/>
      <c r="F39" s="34"/>
      <c r="G39" s="34"/>
      <c r="H39" s="54"/>
      <c r="I39" s="55"/>
    </row>
    <row r="40" spans="1:9" ht="15">
      <c r="A40"/>
      <c r="B40" s="42" t="s">
        <v>1</v>
      </c>
      <c r="C40" s="3" t="s">
        <v>38</v>
      </c>
      <c r="D40" s="43"/>
      <c r="E40" s="43"/>
      <c r="F40" s="43"/>
      <c r="G40" s="43"/>
      <c r="H40" s="54"/>
      <c r="I40" s="55"/>
    </row>
    <row r="41" spans="1:9" ht="15">
      <c r="A41" s="46"/>
      <c r="B41" s="267" t="s">
        <v>2</v>
      </c>
      <c r="C41" s="270" t="s">
        <v>3</v>
      </c>
      <c r="D41" s="44" t="s">
        <v>4</v>
      </c>
      <c r="E41" s="44" t="s">
        <v>5</v>
      </c>
      <c r="F41" s="44" t="s">
        <v>6</v>
      </c>
      <c r="G41" s="44" t="s">
        <v>7</v>
      </c>
      <c r="H41" s="50" t="s">
        <v>151</v>
      </c>
      <c r="I41" s="56" t="s">
        <v>152</v>
      </c>
    </row>
    <row r="42" spans="1:9" ht="15">
      <c r="A42" s="49"/>
      <c r="B42" s="268"/>
      <c r="C42" s="271"/>
      <c r="D42" s="47" t="s">
        <v>8</v>
      </c>
      <c r="E42" s="47" t="s">
        <v>35</v>
      </c>
      <c r="F42" s="52" t="s">
        <v>36</v>
      </c>
      <c r="G42" s="52" t="s">
        <v>36</v>
      </c>
      <c r="H42" s="47" t="s">
        <v>8</v>
      </c>
      <c r="I42" s="273" t="s">
        <v>37</v>
      </c>
    </row>
    <row r="43" spans="1:9" ht="33.75">
      <c r="A43" s="49"/>
      <c r="B43" s="269"/>
      <c r="C43" s="272"/>
      <c r="D43" s="51" t="s">
        <v>156</v>
      </c>
      <c r="E43" s="51" t="s">
        <v>157</v>
      </c>
      <c r="F43" s="51" t="s">
        <v>158</v>
      </c>
      <c r="G43" s="51" t="s">
        <v>159</v>
      </c>
      <c r="H43" s="51" t="s">
        <v>160</v>
      </c>
      <c r="I43" s="274"/>
    </row>
    <row r="44" spans="2:9" ht="15">
      <c r="B44" s="4">
        <v>600</v>
      </c>
      <c r="C44" s="5" t="s">
        <v>9</v>
      </c>
      <c r="D44" s="13">
        <v>9815.22</v>
      </c>
      <c r="E44" s="6">
        <v>20617</v>
      </c>
      <c r="F44" s="6">
        <v>20617</v>
      </c>
      <c r="G44" s="6">
        <v>21897</v>
      </c>
      <c r="H44" s="13">
        <v>21896</v>
      </c>
      <c r="I44" s="14">
        <f>G44-H44</f>
        <v>1</v>
      </c>
    </row>
    <row r="45" spans="2:9" ht="15">
      <c r="B45" s="4">
        <v>601</v>
      </c>
      <c r="C45" s="5" t="s">
        <v>10</v>
      </c>
      <c r="D45" s="13">
        <v>1644.13</v>
      </c>
      <c r="E45" s="6">
        <v>3409</v>
      </c>
      <c r="F45" s="6">
        <v>3409</v>
      </c>
      <c r="G45" s="6">
        <v>3638</v>
      </c>
      <c r="H45" s="13">
        <v>3633</v>
      </c>
      <c r="I45" s="14">
        <f aca="true" t="shared" si="1" ref="I45:I61">G45-H45</f>
        <v>5</v>
      </c>
    </row>
    <row r="46" spans="2:9" ht="15">
      <c r="B46" s="4">
        <v>602</v>
      </c>
      <c r="C46" s="5" t="s">
        <v>11</v>
      </c>
      <c r="D46" s="13">
        <v>3554.22</v>
      </c>
      <c r="E46" s="6">
        <v>19529</v>
      </c>
      <c r="F46" s="6">
        <v>19529</v>
      </c>
      <c r="G46" s="6">
        <v>20203</v>
      </c>
      <c r="H46" s="13">
        <v>7595</v>
      </c>
      <c r="I46" s="14">
        <f t="shared" si="1"/>
        <v>12608</v>
      </c>
    </row>
    <row r="47" spans="2:9" ht="15">
      <c r="B47" s="4">
        <v>603</v>
      </c>
      <c r="C47" s="5" t="s">
        <v>12</v>
      </c>
      <c r="D47" s="13"/>
      <c r="E47" s="13"/>
      <c r="F47" s="13"/>
      <c r="G47" s="13"/>
      <c r="H47" s="13"/>
      <c r="I47" s="14">
        <f t="shared" si="1"/>
        <v>0</v>
      </c>
    </row>
    <row r="48" spans="2:9" ht="15">
      <c r="B48" s="4">
        <v>604</v>
      </c>
      <c r="C48" s="5" t="s">
        <v>13</v>
      </c>
      <c r="D48" s="13"/>
      <c r="E48" s="13"/>
      <c r="F48" s="13"/>
      <c r="G48" s="13"/>
      <c r="H48" s="13"/>
      <c r="I48" s="14">
        <f t="shared" si="1"/>
        <v>0</v>
      </c>
    </row>
    <row r="49" spans="2:9" ht="15">
      <c r="B49" s="4">
        <v>605</v>
      </c>
      <c r="C49" s="5" t="s">
        <v>14</v>
      </c>
      <c r="D49" s="13"/>
      <c r="E49" s="13"/>
      <c r="F49" s="13"/>
      <c r="G49" s="13"/>
      <c r="H49" s="13"/>
      <c r="I49" s="14">
        <f t="shared" si="1"/>
        <v>0</v>
      </c>
    </row>
    <row r="50" spans="2:9" ht="15">
      <c r="B50" s="4">
        <v>606</v>
      </c>
      <c r="C50" s="5" t="s">
        <v>15</v>
      </c>
      <c r="D50" s="13">
        <v>407.68</v>
      </c>
      <c r="E50" s="13"/>
      <c r="F50" s="13"/>
      <c r="G50" s="13">
        <v>92.5</v>
      </c>
      <c r="H50" s="13">
        <v>92.5</v>
      </c>
      <c r="I50" s="14">
        <f t="shared" si="1"/>
        <v>0</v>
      </c>
    </row>
    <row r="51" spans="2:9" ht="15">
      <c r="B51" s="7" t="s">
        <v>16</v>
      </c>
      <c r="C51" s="8" t="s">
        <v>17</v>
      </c>
      <c r="D51" s="15">
        <f>SUM(D44:D50)</f>
        <v>15421.249999999998</v>
      </c>
      <c r="E51" s="15">
        <f>SUM(E44:E50)</f>
        <v>43555</v>
      </c>
      <c r="F51" s="15">
        <f>SUM(F44:F50)</f>
        <v>43555</v>
      </c>
      <c r="G51" s="15">
        <f>SUM(G44:G50)</f>
        <v>45830.5</v>
      </c>
      <c r="H51" s="15">
        <f>SUM(H44:H50)</f>
        <v>33216.5</v>
      </c>
      <c r="I51" s="18">
        <f t="shared" si="1"/>
        <v>12614</v>
      </c>
    </row>
    <row r="52" spans="2:9" ht="15">
      <c r="B52" s="4">
        <v>230</v>
      </c>
      <c r="C52" s="5" t="s">
        <v>18</v>
      </c>
      <c r="D52" s="23"/>
      <c r="E52" s="13"/>
      <c r="F52" s="13"/>
      <c r="G52" s="13"/>
      <c r="H52" s="13"/>
      <c r="I52" s="14">
        <f t="shared" si="1"/>
        <v>0</v>
      </c>
    </row>
    <row r="53" spans="2:9" ht="15">
      <c r="B53" s="4">
        <v>231</v>
      </c>
      <c r="C53" s="5" t="s">
        <v>19</v>
      </c>
      <c r="D53" s="32">
        <v>1290</v>
      </c>
      <c r="E53" s="13">
        <v>500</v>
      </c>
      <c r="F53" s="13">
        <v>500</v>
      </c>
      <c r="G53" s="13">
        <v>6920</v>
      </c>
      <c r="H53" s="13">
        <v>1524</v>
      </c>
      <c r="I53" s="14">
        <f>G53-H53</f>
        <v>5396</v>
      </c>
    </row>
    <row r="54" spans="2:9" ht="15">
      <c r="B54" s="4">
        <v>232</v>
      </c>
      <c r="C54" s="5" t="s">
        <v>20</v>
      </c>
      <c r="D54" s="23"/>
      <c r="E54" s="13"/>
      <c r="F54" s="13"/>
      <c r="G54" s="13"/>
      <c r="H54" s="13"/>
      <c r="I54" s="14">
        <f t="shared" si="1"/>
        <v>0</v>
      </c>
    </row>
    <row r="55" spans="2:9" ht="22.5">
      <c r="B55" s="9" t="s">
        <v>21</v>
      </c>
      <c r="C55" s="10" t="s">
        <v>22</v>
      </c>
      <c r="D55" s="16">
        <f>SUM(D52:D54)</f>
        <v>1290</v>
      </c>
      <c r="E55" s="16">
        <f>SUM(E52:E54)</f>
        <v>500</v>
      </c>
      <c r="F55" s="16">
        <f>SUM(F52:F54)</f>
        <v>500</v>
      </c>
      <c r="G55" s="16">
        <f>SUM(G52:G54)</f>
        <v>6920</v>
      </c>
      <c r="H55" s="16">
        <f>SUM(H52:H54)</f>
        <v>1524</v>
      </c>
      <c r="I55" s="14">
        <f t="shared" si="1"/>
        <v>5396</v>
      </c>
    </row>
    <row r="56" spans="2:9" ht="15">
      <c r="B56" s="4">
        <v>230</v>
      </c>
      <c r="C56" s="5" t="s">
        <v>18</v>
      </c>
      <c r="D56" s="23"/>
      <c r="E56" s="16"/>
      <c r="F56" s="16"/>
      <c r="G56" s="16"/>
      <c r="H56" s="16"/>
      <c r="I56" s="14">
        <f t="shared" si="1"/>
        <v>0</v>
      </c>
    </row>
    <row r="57" spans="2:9" ht="15">
      <c r="B57" s="4">
        <v>231</v>
      </c>
      <c r="C57" s="5" t="s">
        <v>19</v>
      </c>
      <c r="D57" s="23"/>
      <c r="E57" s="16"/>
      <c r="F57" s="16"/>
      <c r="G57" s="16"/>
      <c r="H57" s="16"/>
      <c r="I57" s="14">
        <f t="shared" si="1"/>
        <v>0</v>
      </c>
    </row>
    <row r="58" spans="2:9" ht="15">
      <c r="B58" s="4">
        <v>232</v>
      </c>
      <c r="C58" s="5" t="s">
        <v>20</v>
      </c>
      <c r="D58" s="23"/>
      <c r="E58" s="16"/>
      <c r="F58" s="16"/>
      <c r="G58" s="16"/>
      <c r="H58" s="16"/>
      <c r="I58" s="14">
        <f t="shared" si="1"/>
        <v>0</v>
      </c>
    </row>
    <row r="59" spans="2:9" ht="22.5">
      <c r="B59" s="9" t="s">
        <v>21</v>
      </c>
      <c r="C59" s="10" t="s">
        <v>23</v>
      </c>
      <c r="D59" s="16">
        <f>SUM(D56:D58)</f>
        <v>0</v>
      </c>
      <c r="E59" s="16">
        <f>SUM(E56:E58)</f>
        <v>0</v>
      </c>
      <c r="F59" s="16">
        <f>SUM(F56:F58)</f>
        <v>0</v>
      </c>
      <c r="G59" s="16">
        <f>SUM(G56:G58)</f>
        <v>0</v>
      </c>
      <c r="H59" s="16">
        <f>SUM(H56:H58)</f>
        <v>0</v>
      </c>
      <c r="I59" s="14">
        <f t="shared" si="1"/>
        <v>0</v>
      </c>
    </row>
    <row r="60" spans="2:9" ht="15">
      <c r="B60" s="7" t="s">
        <v>24</v>
      </c>
      <c r="C60" s="11" t="s">
        <v>25</v>
      </c>
      <c r="D60" s="17">
        <f>D55+D59</f>
        <v>1290</v>
      </c>
      <c r="E60" s="17">
        <f>E55+E59</f>
        <v>500</v>
      </c>
      <c r="F60" s="17">
        <f>F55+F59</f>
        <v>500</v>
      </c>
      <c r="G60" s="17">
        <f>G55+G59</f>
        <v>6920</v>
      </c>
      <c r="H60" s="17">
        <f>H55+H59</f>
        <v>1524</v>
      </c>
      <c r="I60" s="18">
        <f t="shared" si="1"/>
        <v>5396</v>
      </c>
    </row>
    <row r="61" spans="2:9" ht="15">
      <c r="B61" s="277" t="s">
        <v>27</v>
      </c>
      <c r="C61" s="278"/>
      <c r="D61" s="19"/>
      <c r="E61" s="20"/>
      <c r="F61" s="20"/>
      <c r="G61" s="20"/>
      <c r="H61" s="20"/>
      <c r="I61" s="14">
        <f t="shared" si="1"/>
        <v>0</v>
      </c>
    </row>
    <row r="62" spans="2:9" ht="15.75" thickBot="1">
      <c r="B62" s="275" t="s">
        <v>26</v>
      </c>
      <c r="C62" s="276"/>
      <c r="D62" s="21">
        <f>D61+D60+D51</f>
        <v>16711.25</v>
      </c>
      <c r="E62" s="21">
        <f>E61+E60+E51</f>
        <v>44055</v>
      </c>
      <c r="F62" s="21">
        <f>F61+F60+F51</f>
        <v>44055</v>
      </c>
      <c r="G62" s="21">
        <f>G61+G60+G51</f>
        <v>52750.5</v>
      </c>
      <c r="H62" s="21">
        <f>H61+H60+H51</f>
        <v>34740.5</v>
      </c>
      <c r="I62" s="22">
        <f>G62-H62</f>
        <v>18010</v>
      </c>
    </row>
    <row r="65" ht="15">
      <c r="A65" s="89" t="s">
        <v>149</v>
      </c>
    </row>
    <row r="66" ht="15">
      <c r="A66" s="89" t="s">
        <v>45</v>
      </c>
    </row>
    <row r="67" spans="1:9" ht="15.75">
      <c r="A67" s="33"/>
      <c r="B67" s="266" t="s">
        <v>153</v>
      </c>
      <c r="C67" s="266"/>
      <c r="D67" s="266"/>
      <c r="E67" s="266"/>
      <c r="F67" s="266"/>
      <c r="G67" s="266"/>
      <c r="H67" s="266"/>
      <c r="I67" s="266"/>
    </row>
    <row r="68" ht="15.75" thickBot="1">
      <c r="I68" s="57" t="s">
        <v>121</v>
      </c>
    </row>
    <row r="69" spans="1:9" ht="15">
      <c r="A69" s="41"/>
      <c r="B69" s="36"/>
      <c r="C69" s="37"/>
      <c r="D69" s="37"/>
      <c r="E69" s="38"/>
      <c r="F69" s="38"/>
      <c r="G69" s="39"/>
      <c r="H69" s="39"/>
      <c r="I69" s="53"/>
    </row>
    <row r="70" spans="1:9" ht="15">
      <c r="A70"/>
      <c r="B70" s="42" t="s">
        <v>0</v>
      </c>
      <c r="C70" s="2" t="s">
        <v>32</v>
      </c>
      <c r="D70" s="34"/>
      <c r="E70" s="34"/>
      <c r="F70" s="34"/>
      <c r="G70" s="34"/>
      <c r="H70" s="54"/>
      <c r="I70" s="55"/>
    </row>
    <row r="71" spans="1:9" ht="15">
      <c r="A71"/>
      <c r="B71" s="42" t="s">
        <v>1</v>
      </c>
      <c r="C71" s="3">
        <v>10430</v>
      </c>
      <c r="D71" s="43"/>
      <c r="E71" s="43"/>
      <c r="F71" s="43"/>
      <c r="G71" s="43"/>
      <c r="H71" s="54"/>
      <c r="I71" s="55"/>
    </row>
    <row r="72" spans="1:9" ht="15">
      <c r="A72" s="46"/>
      <c r="B72" s="267" t="s">
        <v>2</v>
      </c>
      <c r="C72" s="270" t="s">
        <v>3</v>
      </c>
      <c r="D72" s="44" t="s">
        <v>4</v>
      </c>
      <c r="E72" s="44" t="s">
        <v>5</v>
      </c>
      <c r="F72" s="44" t="s">
        <v>6</v>
      </c>
      <c r="G72" s="44" t="s">
        <v>7</v>
      </c>
      <c r="H72" s="50" t="s">
        <v>151</v>
      </c>
      <c r="I72" s="56" t="s">
        <v>152</v>
      </c>
    </row>
    <row r="73" spans="1:9" ht="15">
      <c r="A73" s="49"/>
      <c r="B73" s="268"/>
      <c r="C73" s="271"/>
      <c r="D73" s="47" t="s">
        <v>8</v>
      </c>
      <c r="E73" s="47" t="s">
        <v>35</v>
      </c>
      <c r="F73" s="52" t="s">
        <v>36</v>
      </c>
      <c r="G73" s="52" t="s">
        <v>36</v>
      </c>
      <c r="H73" s="47" t="s">
        <v>8</v>
      </c>
      <c r="I73" s="273" t="s">
        <v>37</v>
      </c>
    </row>
    <row r="74" spans="1:9" ht="33.75">
      <c r="A74" s="49"/>
      <c r="B74" s="269"/>
      <c r="C74" s="272"/>
      <c r="D74" s="51" t="s">
        <v>156</v>
      </c>
      <c r="E74" s="51" t="s">
        <v>157</v>
      </c>
      <c r="F74" s="51" t="s">
        <v>158</v>
      </c>
      <c r="G74" s="51" t="s">
        <v>159</v>
      </c>
      <c r="H74" s="51" t="s">
        <v>160</v>
      </c>
      <c r="I74" s="274"/>
    </row>
    <row r="75" spans="2:9" ht="15">
      <c r="B75" s="4">
        <v>600</v>
      </c>
      <c r="C75" s="5" t="s">
        <v>9</v>
      </c>
      <c r="D75" s="13">
        <v>21514.8</v>
      </c>
      <c r="E75" s="6">
        <v>23808</v>
      </c>
      <c r="F75" s="6">
        <v>23808</v>
      </c>
      <c r="G75" s="6">
        <v>24373</v>
      </c>
      <c r="H75" s="13">
        <v>24272</v>
      </c>
      <c r="I75" s="14">
        <f>G75-H75</f>
        <v>101</v>
      </c>
    </row>
    <row r="76" spans="2:9" ht="15">
      <c r="B76" s="4">
        <v>601</v>
      </c>
      <c r="C76" s="5" t="s">
        <v>10</v>
      </c>
      <c r="D76" s="13">
        <v>3596.57</v>
      </c>
      <c r="E76" s="6">
        <v>3937</v>
      </c>
      <c r="F76" s="6">
        <v>3937</v>
      </c>
      <c r="G76" s="6">
        <v>4031</v>
      </c>
      <c r="H76" s="13">
        <v>4020</v>
      </c>
      <c r="I76" s="14">
        <f aca="true" t="shared" si="2" ref="I76:I92">G76-H76</f>
        <v>11</v>
      </c>
    </row>
    <row r="77" spans="2:9" ht="15">
      <c r="B77" s="4">
        <v>602</v>
      </c>
      <c r="C77" s="5" t="s">
        <v>11</v>
      </c>
      <c r="D77" s="13">
        <v>5429.89</v>
      </c>
      <c r="E77" s="6">
        <v>9494</v>
      </c>
      <c r="F77" s="6">
        <v>9494</v>
      </c>
      <c r="G77" s="6">
        <v>9494</v>
      </c>
      <c r="H77" s="13">
        <v>5907</v>
      </c>
      <c r="I77" s="14">
        <f t="shared" si="2"/>
        <v>3587</v>
      </c>
    </row>
    <row r="78" spans="2:9" ht="15">
      <c r="B78" s="4">
        <v>603</v>
      </c>
      <c r="C78" s="5" t="s">
        <v>12</v>
      </c>
      <c r="D78" s="13"/>
      <c r="E78" s="6"/>
      <c r="F78" s="6"/>
      <c r="G78" s="6"/>
      <c r="H78" s="13"/>
      <c r="I78" s="14">
        <f t="shared" si="2"/>
        <v>0</v>
      </c>
    </row>
    <row r="79" spans="2:9" ht="15">
      <c r="B79" s="4">
        <v>604</v>
      </c>
      <c r="C79" s="5" t="s">
        <v>13</v>
      </c>
      <c r="D79" s="13"/>
      <c r="E79" s="6"/>
      <c r="F79" s="6"/>
      <c r="G79" s="6"/>
      <c r="H79" s="13"/>
      <c r="I79" s="14">
        <f t="shared" si="2"/>
        <v>0</v>
      </c>
    </row>
    <row r="80" spans="2:9" ht="15">
      <c r="B80" s="4">
        <v>605</v>
      </c>
      <c r="C80" s="5" t="s">
        <v>14</v>
      </c>
      <c r="D80" s="13"/>
      <c r="E80" s="6"/>
      <c r="F80" s="6"/>
      <c r="G80" s="6"/>
      <c r="H80" s="13"/>
      <c r="I80" s="14">
        <f t="shared" si="2"/>
        <v>0</v>
      </c>
    </row>
    <row r="81" spans="2:9" ht="15">
      <c r="B81" s="4">
        <v>606</v>
      </c>
      <c r="C81" s="5" t="s">
        <v>15</v>
      </c>
      <c r="D81" s="13">
        <v>940</v>
      </c>
      <c r="E81" s="6"/>
      <c r="F81" s="6"/>
      <c r="G81" s="6"/>
      <c r="H81" s="13"/>
      <c r="I81" s="14">
        <f t="shared" si="2"/>
        <v>0</v>
      </c>
    </row>
    <row r="82" spans="2:9" ht="15">
      <c r="B82" s="7" t="s">
        <v>16</v>
      </c>
      <c r="C82" s="8" t="s">
        <v>17</v>
      </c>
      <c r="D82" s="15">
        <f>SUM(D75:D81)</f>
        <v>31481.26</v>
      </c>
      <c r="E82" s="15">
        <f>SUM(E75:E81)</f>
        <v>37239</v>
      </c>
      <c r="F82" s="15">
        <f>SUM(F75:F81)</f>
        <v>37239</v>
      </c>
      <c r="G82" s="15">
        <f>SUM(G75:G81)</f>
        <v>37898</v>
      </c>
      <c r="H82" s="15">
        <f>SUM(H75:H81)</f>
        <v>34199</v>
      </c>
      <c r="I82" s="18">
        <f t="shared" si="2"/>
        <v>3699</v>
      </c>
    </row>
    <row r="83" spans="2:9" ht="15">
      <c r="B83" s="4">
        <v>230</v>
      </c>
      <c r="C83" s="5" t="s">
        <v>18</v>
      </c>
      <c r="D83" s="23"/>
      <c r="E83" s="13"/>
      <c r="F83" s="13"/>
      <c r="G83" s="13"/>
      <c r="H83" s="13"/>
      <c r="I83" s="14">
        <f t="shared" si="2"/>
        <v>0</v>
      </c>
    </row>
    <row r="84" spans="2:9" ht="15">
      <c r="B84" s="4">
        <v>231</v>
      </c>
      <c r="C84" s="5" t="s">
        <v>19</v>
      </c>
      <c r="D84" s="23">
        <v>500</v>
      </c>
      <c r="E84" s="58">
        <v>500</v>
      </c>
      <c r="F84" s="58">
        <v>500</v>
      </c>
      <c r="G84" s="58">
        <v>500</v>
      </c>
      <c r="H84" s="13">
        <v>500</v>
      </c>
      <c r="I84" s="14">
        <f t="shared" si="2"/>
        <v>0</v>
      </c>
    </row>
    <row r="85" spans="2:9" ht="15">
      <c r="B85" s="4">
        <v>232</v>
      </c>
      <c r="C85" s="5" t="s">
        <v>20</v>
      </c>
      <c r="D85" s="23"/>
      <c r="E85" s="13"/>
      <c r="F85" s="13"/>
      <c r="G85" s="13"/>
      <c r="H85" s="13"/>
      <c r="I85" s="14">
        <f t="shared" si="2"/>
        <v>0</v>
      </c>
    </row>
    <row r="86" spans="2:9" ht="22.5">
      <c r="B86" s="9" t="s">
        <v>21</v>
      </c>
      <c r="C86" s="10" t="s">
        <v>22</v>
      </c>
      <c r="D86" s="16">
        <f>SUM(D83:D85)</f>
        <v>500</v>
      </c>
      <c r="E86" s="16">
        <f>SUM(E83:E85)</f>
        <v>500</v>
      </c>
      <c r="F86" s="16">
        <f>SUM(F83:F85)</f>
        <v>500</v>
      </c>
      <c r="G86" s="16">
        <f>SUM(G83:G85)</f>
        <v>500</v>
      </c>
      <c r="H86" s="16">
        <f>SUM(H83:H85)</f>
        <v>500</v>
      </c>
      <c r="I86" s="231">
        <f t="shared" si="2"/>
        <v>0</v>
      </c>
    </row>
    <row r="87" spans="2:9" ht="15">
      <c r="B87" s="4">
        <v>230</v>
      </c>
      <c r="C87" s="5" t="s">
        <v>18</v>
      </c>
      <c r="D87" s="23"/>
      <c r="E87" s="16"/>
      <c r="F87" s="16"/>
      <c r="G87" s="16"/>
      <c r="H87" s="16"/>
      <c r="I87" s="14">
        <f t="shared" si="2"/>
        <v>0</v>
      </c>
    </row>
    <row r="88" spans="2:9" ht="15">
      <c r="B88" s="4">
        <v>231</v>
      </c>
      <c r="C88" s="5" t="s">
        <v>19</v>
      </c>
      <c r="D88" s="23"/>
      <c r="E88" s="16"/>
      <c r="F88" s="16"/>
      <c r="G88" s="16"/>
      <c r="H88" s="16"/>
      <c r="I88" s="14">
        <f t="shared" si="2"/>
        <v>0</v>
      </c>
    </row>
    <row r="89" spans="2:9" ht="15">
      <c r="B89" s="4">
        <v>232</v>
      </c>
      <c r="C89" s="5" t="s">
        <v>20</v>
      </c>
      <c r="D89" s="23"/>
      <c r="E89" s="16"/>
      <c r="F89" s="16"/>
      <c r="G89" s="16"/>
      <c r="H89" s="16"/>
      <c r="I89" s="14">
        <f t="shared" si="2"/>
        <v>0</v>
      </c>
    </row>
    <row r="90" spans="2:9" ht="22.5">
      <c r="B90" s="9" t="s">
        <v>21</v>
      </c>
      <c r="C90" s="10" t="s">
        <v>23</v>
      </c>
      <c r="D90" s="16">
        <f>SUM(D87:D89)</f>
        <v>0</v>
      </c>
      <c r="E90" s="16">
        <f>SUM(E87:E89)</f>
        <v>0</v>
      </c>
      <c r="F90" s="16">
        <f>SUM(F87:F89)</f>
        <v>0</v>
      </c>
      <c r="G90" s="16">
        <f>SUM(G87:G89)</f>
        <v>0</v>
      </c>
      <c r="H90" s="16">
        <f>SUM(H87:H89)</f>
        <v>0</v>
      </c>
      <c r="I90" s="14">
        <f t="shared" si="2"/>
        <v>0</v>
      </c>
    </row>
    <row r="91" spans="2:9" ht="15">
      <c r="B91" s="7" t="s">
        <v>24</v>
      </c>
      <c r="C91" s="11" t="s">
        <v>25</v>
      </c>
      <c r="D91" s="17">
        <f>D86+D90</f>
        <v>500</v>
      </c>
      <c r="E91" s="17">
        <f>E86+E90</f>
        <v>500</v>
      </c>
      <c r="F91" s="17">
        <f>F86+F90</f>
        <v>500</v>
      </c>
      <c r="G91" s="17">
        <f>G86+G90</f>
        <v>500</v>
      </c>
      <c r="H91" s="17">
        <f>H86+H90</f>
        <v>500</v>
      </c>
      <c r="I91" s="18">
        <f t="shared" si="2"/>
        <v>0</v>
      </c>
    </row>
    <row r="92" spans="2:9" ht="15">
      <c r="B92" s="277" t="s">
        <v>27</v>
      </c>
      <c r="C92" s="278"/>
      <c r="D92" s="19"/>
      <c r="E92" s="20"/>
      <c r="F92" s="20"/>
      <c r="G92" s="20"/>
      <c r="H92" s="20"/>
      <c r="I92" s="14">
        <f t="shared" si="2"/>
        <v>0</v>
      </c>
    </row>
    <row r="93" spans="2:9" ht="15.75" thickBot="1">
      <c r="B93" s="275" t="s">
        <v>26</v>
      </c>
      <c r="C93" s="276"/>
      <c r="D93" s="21">
        <f aca="true" t="shared" si="3" ref="D93:I93">D82+D91</f>
        <v>31981.26</v>
      </c>
      <c r="E93" s="21">
        <f t="shared" si="3"/>
        <v>37739</v>
      </c>
      <c r="F93" s="21">
        <f t="shared" si="3"/>
        <v>37739</v>
      </c>
      <c r="G93" s="21">
        <f t="shared" si="3"/>
        <v>38398</v>
      </c>
      <c r="H93" s="21">
        <f t="shared" si="3"/>
        <v>34699</v>
      </c>
      <c r="I93" s="22">
        <f t="shared" si="3"/>
        <v>3699</v>
      </c>
    </row>
    <row r="94" spans="2:9" ht="15">
      <c r="B94" s="254"/>
      <c r="C94" s="254"/>
      <c r="D94" s="255"/>
      <c r="E94" s="255"/>
      <c r="F94" s="255"/>
      <c r="G94" s="255"/>
      <c r="H94" s="255"/>
      <c r="I94" s="255"/>
    </row>
    <row r="95" spans="2:9" ht="15">
      <c r="B95" s="254"/>
      <c r="C95" s="254"/>
      <c r="D95" s="255"/>
      <c r="E95" s="255"/>
      <c r="F95" s="255"/>
      <c r="G95" s="255"/>
      <c r="H95" s="255"/>
      <c r="I95" s="255"/>
    </row>
    <row r="96" spans="2:9" ht="15">
      <c r="B96" s="254"/>
      <c r="C96" s="254"/>
      <c r="D96" s="255"/>
      <c r="E96" s="255"/>
      <c r="F96" s="255"/>
      <c r="G96" s="255"/>
      <c r="H96" s="255"/>
      <c r="I96" s="255"/>
    </row>
    <row r="97" spans="2:9" ht="15">
      <c r="B97" s="254"/>
      <c r="C97" s="254"/>
      <c r="D97" s="255"/>
      <c r="E97" s="255"/>
      <c r="F97" s="255"/>
      <c r="G97" s="255"/>
      <c r="H97" s="255"/>
      <c r="I97" s="255"/>
    </row>
    <row r="98" ht="15">
      <c r="A98" s="89" t="s">
        <v>149</v>
      </c>
    </row>
    <row r="99" ht="15">
      <c r="A99" s="89" t="s">
        <v>45</v>
      </c>
    </row>
    <row r="100" spans="1:9" ht="15.75">
      <c r="A100" s="33"/>
      <c r="B100" s="266" t="s">
        <v>153</v>
      </c>
      <c r="C100" s="266"/>
      <c r="D100" s="266"/>
      <c r="E100" s="266"/>
      <c r="F100" s="266"/>
      <c r="G100" s="266"/>
      <c r="H100" s="266"/>
      <c r="I100" s="266"/>
    </row>
    <row r="101" ht="15.75" thickBot="1">
      <c r="I101" s="57" t="s">
        <v>121</v>
      </c>
    </row>
    <row r="102" spans="1:9" ht="15">
      <c r="A102" s="41"/>
      <c r="B102" s="36"/>
      <c r="C102" s="37"/>
      <c r="D102" s="37"/>
      <c r="E102" s="38"/>
      <c r="F102" s="38"/>
      <c r="G102" s="39"/>
      <c r="H102" s="39"/>
      <c r="I102" s="53"/>
    </row>
    <row r="103" spans="1:9" ht="15">
      <c r="A103"/>
      <c r="B103" s="42" t="s">
        <v>0</v>
      </c>
      <c r="C103" s="2" t="s">
        <v>32</v>
      </c>
      <c r="D103" s="34"/>
      <c r="E103" s="34"/>
      <c r="F103" s="34"/>
      <c r="G103" s="34"/>
      <c r="H103" s="54"/>
      <c r="I103" s="55"/>
    </row>
    <row r="104" spans="1:9" ht="15">
      <c r="A104"/>
      <c r="B104" s="42" t="s">
        <v>1</v>
      </c>
      <c r="C104" s="3">
        <v>9240</v>
      </c>
      <c r="D104" s="43"/>
      <c r="E104" s="43"/>
      <c r="F104" s="43"/>
      <c r="G104" s="43"/>
      <c r="H104" s="54"/>
      <c r="I104" s="55"/>
    </row>
    <row r="105" spans="1:9" ht="15">
      <c r="A105" s="46"/>
      <c r="B105" s="267" t="s">
        <v>2</v>
      </c>
      <c r="C105" s="270" t="s">
        <v>3</v>
      </c>
      <c r="D105" s="44" t="s">
        <v>4</v>
      </c>
      <c r="E105" s="44" t="s">
        <v>5</v>
      </c>
      <c r="F105" s="44" t="s">
        <v>6</v>
      </c>
      <c r="G105" s="44" t="s">
        <v>7</v>
      </c>
      <c r="H105" s="50" t="s">
        <v>151</v>
      </c>
      <c r="I105" s="56" t="s">
        <v>152</v>
      </c>
    </row>
    <row r="106" spans="1:9" ht="15">
      <c r="A106" s="49"/>
      <c r="B106" s="268"/>
      <c r="C106" s="271"/>
      <c r="D106" s="47" t="s">
        <v>8</v>
      </c>
      <c r="E106" s="47" t="s">
        <v>35</v>
      </c>
      <c r="F106" s="52" t="s">
        <v>36</v>
      </c>
      <c r="G106" s="52" t="s">
        <v>36</v>
      </c>
      <c r="H106" s="47" t="s">
        <v>8</v>
      </c>
      <c r="I106" s="273" t="s">
        <v>37</v>
      </c>
    </row>
    <row r="107" spans="1:9" ht="33.75">
      <c r="A107" s="49"/>
      <c r="B107" s="269"/>
      <c r="C107" s="272"/>
      <c r="D107" s="51" t="s">
        <v>156</v>
      </c>
      <c r="E107" s="51" t="s">
        <v>157</v>
      </c>
      <c r="F107" s="51" t="s">
        <v>158</v>
      </c>
      <c r="G107" s="51" t="s">
        <v>159</v>
      </c>
      <c r="H107" s="51" t="s">
        <v>160</v>
      </c>
      <c r="I107" s="274"/>
    </row>
    <row r="108" spans="2:9" ht="15">
      <c r="B108" s="4">
        <v>600</v>
      </c>
      <c r="C108" s="5" t="s">
        <v>9</v>
      </c>
      <c r="D108" s="13">
        <v>9228.64</v>
      </c>
      <c r="E108" s="6"/>
      <c r="F108" s="6"/>
      <c r="G108" s="6"/>
      <c r="H108" s="13"/>
      <c r="I108" s="14">
        <f>G108-H108</f>
        <v>0</v>
      </c>
    </row>
    <row r="109" spans="2:9" ht="15">
      <c r="B109" s="4">
        <v>601</v>
      </c>
      <c r="C109" s="5" t="s">
        <v>10</v>
      </c>
      <c r="D109" s="13">
        <v>1541.29</v>
      </c>
      <c r="E109" s="6"/>
      <c r="F109" s="6"/>
      <c r="G109" s="6"/>
      <c r="H109" s="13"/>
      <c r="I109" s="14">
        <f aca="true" t="shared" si="4" ref="I109:I125">G109-H109</f>
        <v>0</v>
      </c>
    </row>
    <row r="110" spans="2:9" ht="15">
      <c r="B110" s="4">
        <v>602</v>
      </c>
      <c r="C110" s="5" t="s">
        <v>11</v>
      </c>
      <c r="D110" s="13">
        <v>5778</v>
      </c>
      <c r="E110" s="6"/>
      <c r="F110" s="6"/>
      <c r="G110" s="6"/>
      <c r="H110" s="13"/>
      <c r="I110" s="14">
        <f t="shared" si="4"/>
        <v>0</v>
      </c>
    </row>
    <row r="111" spans="2:9" ht="15">
      <c r="B111" s="4">
        <v>603</v>
      </c>
      <c r="C111" s="5" t="s">
        <v>12</v>
      </c>
      <c r="D111" s="13"/>
      <c r="E111" s="6"/>
      <c r="F111" s="6"/>
      <c r="G111" s="6"/>
      <c r="H111" s="13"/>
      <c r="I111" s="14">
        <f t="shared" si="4"/>
        <v>0</v>
      </c>
    </row>
    <row r="112" spans="2:9" ht="15">
      <c r="B112" s="4">
        <v>604</v>
      </c>
      <c r="C112" s="5" t="s">
        <v>13</v>
      </c>
      <c r="D112" s="13"/>
      <c r="E112" s="6"/>
      <c r="F112" s="6"/>
      <c r="G112" s="6"/>
      <c r="H112" s="13"/>
      <c r="I112" s="14">
        <f t="shared" si="4"/>
        <v>0</v>
      </c>
    </row>
    <row r="113" spans="2:9" ht="15">
      <c r="B113" s="4">
        <v>605</v>
      </c>
      <c r="C113" s="5" t="s">
        <v>14</v>
      </c>
      <c r="D113" s="13"/>
      <c r="E113" s="6"/>
      <c r="F113" s="6"/>
      <c r="G113" s="6"/>
      <c r="H113" s="13"/>
      <c r="I113" s="14">
        <f t="shared" si="4"/>
        <v>0</v>
      </c>
    </row>
    <row r="114" spans="2:9" ht="15">
      <c r="B114" s="4">
        <v>606</v>
      </c>
      <c r="C114" s="5" t="s">
        <v>15</v>
      </c>
      <c r="D114" s="13">
        <v>351.75</v>
      </c>
      <c r="E114" s="6"/>
      <c r="F114" s="6"/>
      <c r="G114" s="6"/>
      <c r="H114" s="13"/>
      <c r="I114" s="14">
        <f t="shared" si="4"/>
        <v>0</v>
      </c>
    </row>
    <row r="115" spans="2:9" ht="15">
      <c r="B115" s="7" t="s">
        <v>16</v>
      </c>
      <c r="C115" s="8" t="s">
        <v>17</v>
      </c>
      <c r="D115" s="15">
        <f>SUM(D108:D114)</f>
        <v>16899.68</v>
      </c>
      <c r="E115" s="15">
        <f>SUM(E108:E114)</f>
        <v>0</v>
      </c>
      <c r="F115" s="15">
        <f>SUM(F108:F114)</f>
        <v>0</v>
      </c>
      <c r="G115" s="15">
        <f>SUM(G108:G114)</f>
        <v>0</v>
      </c>
      <c r="H115" s="15">
        <f>SUM(H108:H114)</f>
        <v>0</v>
      </c>
      <c r="I115" s="18">
        <f t="shared" si="4"/>
        <v>0</v>
      </c>
    </row>
    <row r="116" spans="2:9" ht="15">
      <c r="B116" s="4">
        <v>230</v>
      </c>
      <c r="C116" s="5" t="s">
        <v>18</v>
      </c>
      <c r="D116" s="23"/>
      <c r="E116" s="13"/>
      <c r="F116" s="13"/>
      <c r="G116" s="13"/>
      <c r="H116" s="13"/>
      <c r="I116" s="14">
        <f t="shared" si="4"/>
        <v>0</v>
      </c>
    </row>
    <row r="117" spans="2:9" ht="15">
      <c r="B117" s="4">
        <v>231</v>
      </c>
      <c r="C117" s="5" t="s">
        <v>19</v>
      </c>
      <c r="D117" s="23"/>
      <c r="E117" s="58"/>
      <c r="F117" s="58"/>
      <c r="G117" s="58"/>
      <c r="H117" s="13"/>
      <c r="I117" s="14">
        <f t="shared" si="4"/>
        <v>0</v>
      </c>
    </row>
    <row r="118" spans="2:9" ht="15">
      <c r="B118" s="4">
        <v>232</v>
      </c>
      <c r="C118" s="5" t="s">
        <v>20</v>
      </c>
      <c r="D118" s="23"/>
      <c r="E118" s="13"/>
      <c r="F118" s="13"/>
      <c r="G118" s="13"/>
      <c r="H118" s="13"/>
      <c r="I118" s="14">
        <f t="shared" si="4"/>
        <v>0</v>
      </c>
    </row>
    <row r="119" spans="2:9" ht="22.5">
      <c r="B119" s="9" t="s">
        <v>21</v>
      </c>
      <c r="C119" s="10" t="s">
        <v>22</v>
      </c>
      <c r="D119" s="16">
        <f>SUM(D116:D118)</f>
        <v>0</v>
      </c>
      <c r="E119" s="16">
        <f>SUM(E116:E118)</f>
        <v>0</v>
      </c>
      <c r="F119" s="16">
        <f>SUM(F116:F118)</f>
        <v>0</v>
      </c>
      <c r="G119" s="16">
        <f>SUM(G116:G118)</f>
        <v>0</v>
      </c>
      <c r="H119" s="16">
        <f>SUM(H116:H118)</f>
        <v>0</v>
      </c>
      <c r="I119" s="231">
        <f t="shared" si="4"/>
        <v>0</v>
      </c>
    </row>
    <row r="120" spans="2:9" ht="15">
      <c r="B120" s="4">
        <v>230</v>
      </c>
      <c r="C120" s="5" t="s">
        <v>18</v>
      </c>
      <c r="D120" s="23"/>
      <c r="E120" s="16"/>
      <c r="F120" s="16"/>
      <c r="G120" s="16"/>
      <c r="H120" s="16"/>
      <c r="I120" s="14">
        <f t="shared" si="4"/>
        <v>0</v>
      </c>
    </row>
    <row r="121" spans="2:9" ht="15">
      <c r="B121" s="4">
        <v>231</v>
      </c>
      <c r="C121" s="5" t="s">
        <v>19</v>
      </c>
      <c r="D121" s="23"/>
      <c r="E121" s="16"/>
      <c r="F121" s="16"/>
      <c r="G121" s="16"/>
      <c r="H121" s="16"/>
      <c r="I121" s="14">
        <f t="shared" si="4"/>
        <v>0</v>
      </c>
    </row>
    <row r="122" spans="2:9" ht="15">
      <c r="B122" s="4">
        <v>232</v>
      </c>
      <c r="C122" s="5" t="s">
        <v>20</v>
      </c>
      <c r="D122" s="23"/>
      <c r="E122" s="16"/>
      <c r="F122" s="16"/>
      <c r="G122" s="16"/>
      <c r="H122" s="16"/>
      <c r="I122" s="14">
        <f t="shared" si="4"/>
        <v>0</v>
      </c>
    </row>
    <row r="123" spans="2:9" ht="22.5">
      <c r="B123" s="9" t="s">
        <v>21</v>
      </c>
      <c r="C123" s="10" t="s">
        <v>23</v>
      </c>
      <c r="D123" s="16">
        <f>SUM(D120:D122)</f>
        <v>0</v>
      </c>
      <c r="E123" s="16">
        <f>SUM(E120:E122)</f>
        <v>0</v>
      </c>
      <c r="F123" s="16">
        <f>SUM(F120:F122)</f>
        <v>0</v>
      </c>
      <c r="G123" s="16">
        <f>SUM(G120:G122)</f>
        <v>0</v>
      </c>
      <c r="H123" s="16">
        <f>SUM(H120:H122)</f>
        <v>0</v>
      </c>
      <c r="I123" s="14">
        <f t="shared" si="4"/>
        <v>0</v>
      </c>
    </row>
    <row r="124" spans="2:9" ht="15">
      <c r="B124" s="7" t="s">
        <v>24</v>
      </c>
      <c r="C124" s="11" t="s">
        <v>25</v>
      </c>
      <c r="D124" s="17">
        <f>D119+D123</f>
        <v>0</v>
      </c>
      <c r="E124" s="17">
        <f>E119+E123</f>
        <v>0</v>
      </c>
      <c r="F124" s="17">
        <f>F119+F123</f>
        <v>0</v>
      </c>
      <c r="G124" s="17">
        <f>G119+G123</f>
        <v>0</v>
      </c>
      <c r="H124" s="17">
        <f>H119+H123</f>
        <v>0</v>
      </c>
      <c r="I124" s="18">
        <f t="shared" si="4"/>
        <v>0</v>
      </c>
    </row>
    <row r="125" spans="2:9" ht="15">
      <c r="B125" s="277" t="s">
        <v>27</v>
      </c>
      <c r="C125" s="278"/>
      <c r="D125" s="19"/>
      <c r="E125" s="20"/>
      <c r="F125" s="20"/>
      <c r="G125" s="20"/>
      <c r="H125" s="20"/>
      <c r="I125" s="14">
        <f t="shared" si="4"/>
        <v>0</v>
      </c>
    </row>
    <row r="126" spans="2:9" ht="15.75" thickBot="1">
      <c r="B126" s="275" t="s">
        <v>26</v>
      </c>
      <c r="C126" s="276"/>
      <c r="D126" s="21">
        <f aca="true" t="shared" si="5" ref="D126:I126">D115+D124</f>
        <v>16899.68</v>
      </c>
      <c r="E126" s="21">
        <f t="shared" si="5"/>
        <v>0</v>
      </c>
      <c r="F126" s="21">
        <f t="shared" si="5"/>
        <v>0</v>
      </c>
      <c r="G126" s="21">
        <f t="shared" si="5"/>
        <v>0</v>
      </c>
      <c r="H126" s="21">
        <f t="shared" si="5"/>
        <v>0</v>
      </c>
      <c r="I126" s="22">
        <f t="shared" si="5"/>
        <v>0</v>
      </c>
    </row>
    <row r="127" spans="2:9" ht="15">
      <c r="B127" s="254"/>
      <c r="C127" s="254"/>
      <c r="D127" s="255"/>
      <c r="E127" s="255"/>
      <c r="F127" s="255"/>
      <c r="G127" s="255"/>
      <c r="H127" s="255"/>
      <c r="I127" s="255"/>
    </row>
    <row r="130" spans="1:9" ht="15">
      <c r="A130" s="279" t="s">
        <v>71</v>
      </c>
      <c r="B130" s="280"/>
      <c r="C130" s="204" t="s">
        <v>72</v>
      </c>
      <c r="D130" s="285" t="s">
        <v>44</v>
      </c>
      <c r="E130" s="286"/>
      <c r="F130" s="287" t="s">
        <v>118</v>
      </c>
      <c r="G130" s="204" t="s">
        <v>72</v>
      </c>
      <c r="H130" s="285" t="s">
        <v>150</v>
      </c>
      <c r="I130" s="286"/>
    </row>
    <row r="131" spans="1:9" ht="15">
      <c r="A131" s="281"/>
      <c r="B131" s="282"/>
      <c r="C131" s="204" t="s">
        <v>74</v>
      </c>
      <c r="D131" s="290"/>
      <c r="E131" s="291"/>
      <c r="F131" s="288"/>
      <c r="G131" s="204" t="s">
        <v>74</v>
      </c>
      <c r="H131" s="290"/>
      <c r="I131" s="291"/>
    </row>
    <row r="132" spans="1:9" ht="15">
      <c r="A132" s="283"/>
      <c r="B132" s="284"/>
      <c r="C132" s="204" t="s">
        <v>75</v>
      </c>
      <c r="D132" s="285"/>
      <c r="E132" s="286"/>
      <c r="F132" s="289"/>
      <c r="G132" s="204" t="s">
        <v>75</v>
      </c>
      <c r="H132" s="285"/>
      <c r="I132" s="286"/>
    </row>
  </sheetData>
  <sheetProtection/>
  <mergeCells count="32">
    <mergeCell ref="B125:C125"/>
    <mergeCell ref="B126:C126"/>
    <mergeCell ref="B100:I100"/>
    <mergeCell ref="B105:B107"/>
    <mergeCell ref="C105:C107"/>
    <mergeCell ref="I106:I107"/>
    <mergeCell ref="A130:B132"/>
    <mergeCell ref="D130:E130"/>
    <mergeCell ref="F130:F132"/>
    <mergeCell ref="H130:I130"/>
    <mergeCell ref="D131:E131"/>
    <mergeCell ref="H131:I131"/>
    <mergeCell ref="D132:E132"/>
    <mergeCell ref="H132:I132"/>
    <mergeCell ref="B67:I67"/>
    <mergeCell ref="B72:B74"/>
    <mergeCell ref="C72:C74"/>
    <mergeCell ref="I73:I74"/>
    <mergeCell ref="B92:C92"/>
    <mergeCell ref="B93:C93"/>
    <mergeCell ref="B36:I36"/>
    <mergeCell ref="B41:B43"/>
    <mergeCell ref="C41:C43"/>
    <mergeCell ref="I42:I43"/>
    <mergeCell ref="B61:C61"/>
    <mergeCell ref="B62:C62"/>
    <mergeCell ref="B4:I4"/>
    <mergeCell ref="B9:B11"/>
    <mergeCell ref="C9:C11"/>
    <mergeCell ref="I10:I11"/>
    <mergeCell ref="B30:C30"/>
    <mergeCell ref="B29:C29"/>
  </mergeCells>
  <printOptions/>
  <pageMargins left="0.26" right="0.27" top="0.34" bottom="0.34" header="0.18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2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2.57421875" style="25" customWidth="1"/>
    <col min="2" max="2" width="6.7109375" style="25" customWidth="1"/>
    <col min="3" max="3" width="36.7109375" style="25" customWidth="1"/>
    <col min="4" max="4" width="11.421875" style="25" customWidth="1"/>
    <col min="5" max="5" width="12.140625" style="25" customWidth="1"/>
    <col min="6" max="6" width="11.57421875" style="25" customWidth="1"/>
    <col min="7" max="7" width="10.28125" style="25" customWidth="1"/>
    <col min="8" max="8" width="9.57421875" style="25" customWidth="1"/>
    <col min="9" max="9" width="10.00390625" style="25" customWidth="1"/>
    <col min="10" max="10" width="14.421875" style="25" bestFit="1" customWidth="1"/>
    <col min="11" max="16384" width="9.140625" style="25" customWidth="1"/>
  </cols>
  <sheetData>
    <row r="1" ht="15">
      <c r="A1" s="89" t="s">
        <v>149</v>
      </c>
    </row>
    <row r="2" ht="15">
      <c r="A2" s="89" t="s">
        <v>45</v>
      </c>
    </row>
    <row r="3" spans="2:9" ht="15.75">
      <c r="B3" s="266" t="s">
        <v>153</v>
      </c>
      <c r="C3" s="266"/>
      <c r="D3" s="266"/>
      <c r="E3" s="266"/>
      <c r="F3" s="266"/>
      <c r="G3" s="266"/>
      <c r="H3" s="266"/>
      <c r="I3" s="266"/>
    </row>
    <row r="4" spans="2:9" ht="15.75">
      <c r="B4" s="90"/>
      <c r="C4" s="90"/>
      <c r="D4" s="90"/>
      <c r="E4" s="90"/>
      <c r="F4" s="90"/>
      <c r="G4" s="90"/>
      <c r="H4" s="90"/>
      <c r="I4" s="90"/>
    </row>
    <row r="5" spans="2:9" ht="15.75" customHeight="1">
      <c r="B5" s="302" t="s">
        <v>120</v>
      </c>
      <c r="C5" s="302"/>
      <c r="D5" s="302"/>
      <c r="E5" s="302"/>
      <c r="F5" s="302"/>
      <c r="G5" s="302"/>
      <c r="H5" s="302"/>
      <c r="I5" s="302"/>
    </row>
    <row r="6" s="62" customFormat="1" ht="11.25" customHeight="1"/>
    <row r="7" s="79" customFormat="1" ht="12" customHeight="1" thickBot="1">
      <c r="I7" s="80" t="s">
        <v>34</v>
      </c>
    </row>
    <row r="8" spans="2:10" s="82" customFormat="1" ht="12">
      <c r="B8" s="63"/>
      <c r="C8" s="64"/>
      <c r="D8" s="64"/>
      <c r="E8" s="65"/>
      <c r="F8" s="65"/>
      <c r="G8" s="66"/>
      <c r="H8" s="66"/>
      <c r="I8" s="81"/>
      <c r="J8" s="67"/>
    </row>
    <row r="9" spans="2:10" ht="15.75" customHeight="1">
      <c r="B9" s="68" t="s">
        <v>29</v>
      </c>
      <c r="C9" s="69" t="s">
        <v>149</v>
      </c>
      <c r="D9" s="70"/>
      <c r="E9" s="70"/>
      <c r="F9" s="70"/>
      <c r="G9" s="70"/>
      <c r="H9" s="71"/>
      <c r="I9" s="83"/>
      <c r="J9" s="72"/>
    </row>
    <row r="10" spans="2:10" s="84" customFormat="1" ht="12">
      <c r="B10" s="294" t="s">
        <v>43</v>
      </c>
      <c r="C10" s="297" t="s">
        <v>28</v>
      </c>
      <c r="D10" s="73" t="s">
        <v>4</v>
      </c>
      <c r="E10" s="73" t="s">
        <v>5</v>
      </c>
      <c r="F10" s="73" t="s">
        <v>6</v>
      </c>
      <c r="G10" s="73" t="s">
        <v>7</v>
      </c>
      <c r="H10" s="74" t="s">
        <v>151</v>
      </c>
      <c r="I10" s="56" t="s">
        <v>152</v>
      </c>
      <c r="J10" s="75"/>
    </row>
    <row r="11" spans="2:10" s="85" customFormat="1" ht="24">
      <c r="B11" s="295"/>
      <c r="C11" s="298"/>
      <c r="D11" s="59" t="s">
        <v>8</v>
      </c>
      <c r="E11" s="59" t="s">
        <v>35</v>
      </c>
      <c r="F11" s="76" t="s">
        <v>36</v>
      </c>
      <c r="G11" s="76" t="s">
        <v>36</v>
      </c>
      <c r="H11" s="59" t="s">
        <v>8</v>
      </c>
      <c r="I11" s="300" t="s">
        <v>37</v>
      </c>
      <c r="J11" s="77"/>
    </row>
    <row r="12" spans="2:10" s="85" customFormat="1" ht="36">
      <c r="B12" s="296"/>
      <c r="C12" s="299"/>
      <c r="D12" s="78" t="s">
        <v>161</v>
      </c>
      <c r="E12" s="78" t="s">
        <v>157</v>
      </c>
      <c r="F12" s="78" t="s">
        <v>158</v>
      </c>
      <c r="G12" s="78" t="s">
        <v>159</v>
      </c>
      <c r="H12" s="78" t="s">
        <v>162</v>
      </c>
      <c r="I12" s="301"/>
      <c r="J12" s="77"/>
    </row>
    <row r="13" spans="2:9" ht="20.25" customHeight="1">
      <c r="B13" s="61" t="s">
        <v>30</v>
      </c>
      <c r="C13" s="26" t="s">
        <v>33</v>
      </c>
      <c r="D13" s="27">
        <f>'Aneksi Nr.1'!D30</f>
        <v>209771.1</v>
      </c>
      <c r="E13" s="27">
        <f>'Aneksi Nr.1'!E30</f>
        <v>233281</v>
      </c>
      <c r="F13" s="27">
        <f>'Aneksi Nr.1'!F30</f>
        <v>233281</v>
      </c>
      <c r="G13" s="27">
        <f>'Aneksi Nr.1'!G30</f>
        <v>247009</v>
      </c>
      <c r="H13" s="27">
        <f>'Aneksi Nr.1'!H30</f>
        <v>229008</v>
      </c>
      <c r="I13" s="60">
        <f>G13-H13</f>
        <v>18001</v>
      </c>
    </row>
    <row r="14" spans="2:9" ht="17.25" customHeight="1">
      <c r="B14" s="87" t="s">
        <v>38</v>
      </c>
      <c r="C14" s="88" t="s">
        <v>41</v>
      </c>
      <c r="D14" s="27">
        <f>'Aneksi Nr.1'!D62</f>
        <v>16711.25</v>
      </c>
      <c r="E14" s="27">
        <f>'Aneksi Nr.1'!E62</f>
        <v>44055</v>
      </c>
      <c r="F14" s="27">
        <f>'Aneksi Nr.1'!F62</f>
        <v>44055</v>
      </c>
      <c r="G14" s="27">
        <f>'Aneksi Nr.1'!G62</f>
        <v>52750.5</v>
      </c>
      <c r="H14" s="27">
        <f>'Aneksi Nr.1'!H62</f>
        <v>34740.5</v>
      </c>
      <c r="I14" s="60">
        <f>G14-H14</f>
        <v>18010</v>
      </c>
    </row>
    <row r="15" spans="2:9" ht="18" customHeight="1">
      <c r="B15" s="87" t="s">
        <v>40</v>
      </c>
      <c r="C15" s="88" t="s">
        <v>42</v>
      </c>
      <c r="D15" s="27">
        <f>'Aneksi Nr.1'!D126</f>
        <v>16899.68</v>
      </c>
      <c r="E15" s="27">
        <f>'Aneksi Nr.1'!E126</f>
        <v>0</v>
      </c>
      <c r="F15" s="27">
        <f>'Aneksi Nr.1'!F126</f>
        <v>0</v>
      </c>
      <c r="G15" s="27">
        <f>'Aneksi Nr.1'!G126</f>
        <v>0</v>
      </c>
      <c r="H15" s="27">
        <f>'Aneksi Nr.1'!H126</f>
        <v>0</v>
      </c>
      <c r="I15" s="60">
        <f>G15-H15</f>
        <v>0</v>
      </c>
    </row>
    <row r="16" spans="1:9" ht="15.75" customHeight="1">
      <c r="A16" s="29"/>
      <c r="B16" s="86">
        <v>10430</v>
      </c>
      <c r="C16" s="26" t="s">
        <v>32</v>
      </c>
      <c r="D16" s="27">
        <f>'Aneksi Nr.1'!D93</f>
        <v>31981.26</v>
      </c>
      <c r="E16" s="27">
        <f>'Aneksi Nr.1'!E93</f>
        <v>37739</v>
      </c>
      <c r="F16" s="27">
        <f>'Aneksi Nr.1'!F93</f>
        <v>37739</v>
      </c>
      <c r="G16" s="27">
        <f>'Aneksi Nr.1'!G93</f>
        <v>38398</v>
      </c>
      <c r="H16" s="27">
        <f>'Aneksi Nr.1'!H93</f>
        <v>34699</v>
      </c>
      <c r="I16" s="60">
        <f>G16-H16</f>
        <v>3699</v>
      </c>
    </row>
    <row r="17" spans="1:12" s="79" customFormat="1" ht="21.75" customHeight="1" thickBot="1">
      <c r="A17" s="25"/>
      <c r="B17" s="292" t="s">
        <v>24</v>
      </c>
      <c r="C17" s="293"/>
      <c r="D17" s="28">
        <f aca="true" t="shared" si="0" ref="D17:I17">SUM(D13:D16)</f>
        <v>275363.29</v>
      </c>
      <c r="E17" s="28">
        <f t="shared" si="0"/>
        <v>315075</v>
      </c>
      <c r="F17" s="28">
        <f t="shared" si="0"/>
        <v>315075</v>
      </c>
      <c r="G17" s="28">
        <f t="shared" si="0"/>
        <v>338157.5</v>
      </c>
      <c r="H17" s="28">
        <f t="shared" si="0"/>
        <v>298447.5</v>
      </c>
      <c r="I17" s="28">
        <f t="shared" si="0"/>
        <v>39710</v>
      </c>
      <c r="J17" s="256"/>
      <c r="K17" s="25"/>
      <c r="L17" s="25"/>
    </row>
    <row r="18" ht="12">
      <c r="A18" s="79"/>
    </row>
    <row r="19" ht="12">
      <c r="J19" s="30"/>
    </row>
    <row r="20" spans="1:9" ht="12">
      <c r="A20" s="279" t="s">
        <v>71</v>
      </c>
      <c r="B20" s="280"/>
      <c r="C20" s="204" t="s">
        <v>72</v>
      </c>
      <c r="D20" s="285" t="s">
        <v>44</v>
      </c>
      <c r="E20" s="286"/>
      <c r="F20" s="287" t="s">
        <v>118</v>
      </c>
      <c r="G20" s="204" t="s">
        <v>72</v>
      </c>
      <c r="H20" s="285" t="s">
        <v>150</v>
      </c>
      <c r="I20" s="286"/>
    </row>
    <row r="21" spans="1:9" ht="12">
      <c r="A21" s="281"/>
      <c r="B21" s="282"/>
      <c r="C21" s="204" t="s">
        <v>74</v>
      </c>
      <c r="D21" s="290"/>
      <c r="E21" s="291"/>
      <c r="F21" s="288"/>
      <c r="G21" s="204" t="s">
        <v>74</v>
      </c>
      <c r="H21" s="290"/>
      <c r="I21" s="291"/>
    </row>
    <row r="22" spans="1:9" ht="19.5" customHeight="1">
      <c r="A22" s="283"/>
      <c r="B22" s="284"/>
      <c r="C22" s="204" t="s">
        <v>75</v>
      </c>
      <c r="D22" s="285"/>
      <c r="E22" s="286"/>
      <c r="F22" s="289"/>
      <c r="G22" s="204" t="s">
        <v>75</v>
      </c>
      <c r="H22" s="285"/>
      <c r="I22" s="286"/>
    </row>
  </sheetData>
  <sheetProtection/>
  <mergeCells count="14">
    <mergeCell ref="D21:E21"/>
    <mergeCell ref="H21:I21"/>
    <mergeCell ref="D22:E22"/>
    <mergeCell ref="H22:I22"/>
    <mergeCell ref="A20:B22"/>
    <mergeCell ref="D20:E20"/>
    <mergeCell ref="F20:F22"/>
    <mergeCell ref="H20:I20"/>
    <mergeCell ref="B17:C17"/>
    <mergeCell ref="B3:I3"/>
    <mergeCell ref="B10:B12"/>
    <mergeCell ref="C10:C12"/>
    <mergeCell ref="I11:I12"/>
    <mergeCell ref="B5:I5"/>
  </mergeCells>
  <hyperlinks>
    <hyperlink ref="B13" location="'9120'!R1C1" display="09120"/>
    <hyperlink ref="B15" location="'9240'!R1C1" display="09240"/>
    <hyperlink ref="B14" location="'9230'!R1C1" display="09230"/>
    <hyperlink ref="B16" location="'10430'!R1C1" display="'10430'!R1C1"/>
  </hyperlinks>
  <printOptions/>
  <pageMargins left="0.2362204724409449" right="0.2362204724409449" top="0.56" bottom="0.15748031496062992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U70"/>
  <sheetViews>
    <sheetView zoomScalePageLayoutView="0" workbookViewId="0" topLeftCell="A1">
      <selection activeCell="U33" sqref="U33"/>
    </sheetView>
  </sheetViews>
  <sheetFormatPr defaultColWidth="9.140625" defaultRowHeight="15"/>
  <cols>
    <col min="1" max="1" width="8.421875" style="0" customWidth="1"/>
    <col min="2" max="2" width="18.57421875" style="0" customWidth="1"/>
    <col min="3" max="3" width="12.57421875" style="0" customWidth="1"/>
    <col min="4" max="4" width="10.57421875" style="0" customWidth="1"/>
    <col min="5" max="5" width="11.8515625" style="0" customWidth="1"/>
    <col min="6" max="6" width="9.7109375" style="0" customWidth="1"/>
    <col min="7" max="7" width="10.421875" style="0" customWidth="1"/>
    <col min="8" max="8" width="10.57421875" style="0" customWidth="1"/>
    <col min="9" max="9" width="8.421875" style="0" customWidth="1"/>
    <col min="10" max="10" width="9.28125" style="0" customWidth="1"/>
    <col min="11" max="11" width="10.7109375" style="0" customWidth="1"/>
    <col min="12" max="12" width="10.00390625" style="0" customWidth="1"/>
    <col min="13" max="13" width="10.8515625" style="0" customWidth="1"/>
    <col min="14" max="14" width="13.00390625" style="0" customWidth="1"/>
    <col min="15" max="15" width="9.8515625" style="0" customWidth="1"/>
    <col min="16" max="16" width="9.28125" style="0" customWidth="1"/>
    <col min="17" max="17" width="9.140625" style="0" customWidth="1"/>
    <col min="18" max="18" width="10.28125" style="0" customWidth="1"/>
    <col min="19" max="19" width="7.57421875" style="0" customWidth="1"/>
  </cols>
  <sheetData>
    <row r="1" spans="1:19" ht="15.75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4"/>
      <c r="Q1" s="94"/>
      <c r="R1" s="94"/>
      <c r="S1" s="94"/>
    </row>
    <row r="2" spans="1:19" ht="15.75">
      <c r="A2" s="95" t="s">
        <v>154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4"/>
      <c r="P2" s="94"/>
      <c r="Q2" s="94"/>
      <c r="R2" s="94"/>
      <c r="S2" s="94"/>
    </row>
    <row r="3" spans="1:19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4"/>
      <c r="P3" s="94"/>
      <c r="Q3" s="94"/>
      <c r="R3" s="94"/>
      <c r="S3" s="94"/>
    </row>
    <row r="4" spans="1:19" ht="15">
      <c r="A4" s="97" t="s">
        <v>0</v>
      </c>
      <c r="B4" s="221" t="s">
        <v>48</v>
      </c>
      <c r="C4" s="98" t="s">
        <v>49</v>
      </c>
      <c r="D4" s="98">
        <v>0</v>
      </c>
      <c r="E4" s="99"/>
      <c r="F4" s="99"/>
      <c r="G4" s="99"/>
      <c r="H4" s="99"/>
      <c r="I4" s="99"/>
      <c r="J4" s="99"/>
      <c r="K4" s="100"/>
      <c r="L4" s="100"/>
      <c r="M4" s="100"/>
      <c r="N4" s="100"/>
      <c r="O4" s="101"/>
      <c r="P4" s="101"/>
      <c r="Q4" s="101"/>
      <c r="R4" s="101"/>
      <c r="S4" s="101"/>
    </row>
    <row r="5" spans="1:19" ht="15">
      <c r="A5" s="102"/>
      <c r="B5" s="103"/>
      <c r="C5" s="104"/>
      <c r="D5" s="104"/>
      <c r="E5" s="99"/>
      <c r="F5" s="99"/>
      <c r="G5" s="99"/>
      <c r="H5" s="99"/>
      <c r="I5" s="99"/>
      <c r="J5" s="99"/>
      <c r="K5" s="100"/>
      <c r="L5" s="100"/>
      <c r="M5" s="100"/>
      <c r="N5" s="100"/>
      <c r="O5" s="101"/>
      <c r="P5" s="101"/>
      <c r="Q5" s="101"/>
      <c r="R5" s="101"/>
      <c r="S5" s="101"/>
    </row>
    <row r="6" spans="1:19" ht="15">
      <c r="A6" s="97" t="s">
        <v>1</v>
      </c>
      <c r="B6" s="125">
        <v>10430</v>
      </c>
      <c r="C6" s="105" t="s">
        <v>50</v>
      </c>
      <c r="D6" s="98"/>
      <c r="E6" s="106"/>
      <c r="F6" s="107"/>
      <c r="G6" s="107"/>
      <c r="H6" s="107"/>
      <c r="I6" s="107"/>
      <c r="J6" s="107"/>
      <c r="K6" s="100"/>
      <c r="L6" s="100"/>
      <c r="M6" s="100"/>
      <c r="N6" s="100"/>
      <c r="O6" s="101"/>
      <c r="P6" s="101"/>
      <c r="Q6" s="101"/>
      <c r="R6" s="101"/>
      <c r="S6" s="101"/>
    </row>
    <row r="7" spans="1:19" ht="15.75" thickBot="1">
      <c r="A7" s="319"/>
      <c r="B7" s="32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15.75" thickBot="1">
      <c r="A8" s="108"/>
      <c r="B8" s="109" t="s">
        <v>34</v>
      </c>
      <c r="C8" s="110"/>
      <c r="D8" s="110"/>
      <c r="E8" s="110"/>
      <c r="F8" s="110" t="s">
        <v>51</v>
      </c>
      <c r="G8" s="110"/>
      <c r="H8" s="110"/>
      <c r="I8" s="110" t="s">
        <v>52</v>
      </c>
      <c r="J8" s="110"/>
      <c r="K8" s="110"/>
      <c r="L8" s="110" t="s">
        <v>53</v>
      </c>
      <c r="M8" s="110"/>
      <c r="N8" s="110"/>
      <c r="O8" s="110" t="s">
        <v>54</v>
      </c>
      <c r="P8" s="327" t="s">
        <v>55</v>
      </c>
      <c r="Q8" s="327"/>
      <c r="R8" s="327"/>
      <c r="S8" s="305" t="s">
        <v>56</v>
      </c>
    </row>
    <row r="9" spans="1:19" ht="15" customHeight="1">
      <c r="A9" s="322" t="s">
        <v>57</v>
      </c>
      <c r="B9" s="324" t="s">
        <v>58</v>
      </c>
      <c r="C9" s="305" t="s">
        <v>59</v>
      </c>
      <c r="D9" s="305" t="s">
        <v>60</v>
      </c>
      <c r="E9" s="305" t="s">
        <v>61</v>
      </c>
      <c r="F9" s="305" t="s">
        <v>62</v>
      </c>
      <c r="G9" s="305" t="s">
        <v>63</v>
      </c>
      <c r="H9" s="305" t="s">
        <v>64</v>
      </c>
      <c r="I9" s="305" t="s">
        <v>65</v>
      </c>
      <c r="J9" s="305" t="s">
        <v>163</v>
      </c>
      <c r="K9" s="305" t="s">
        <v>164</v>
      </c>
      <c r="L9" s="305" t="s">
        <v>165</v>
      </c>
      <c r="M9" s="305" t="s">
        <v>166</v>
      </c>
      <c r="N9" s="305" t="s">
        <v>167</v>
      </c>
      <c r="O9" s="306" t="s">
        <v>168</v>
      </c>
      <c r="P9" s="307" t="s">
        <v>66</v>
      </c>
      <c r="Q9" s="307" t="s">
        <v>67</v>
      </c>
      <c r="R9" s="307" t="s">
        <v>68</v>
      </c>
      <c r="S9" s="305"/>
    </row>
    <row r="10" spans="1:19" ht="86.25" customHeight="1">
      <c r="A10" s="323"/>
      <c r="B10" s="32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6"/>
      <c r="P10" s="307"/>
      <c r="Q10" s="307"/>
      <c r="R10" s="307"/>
      <c r="S10" s="305"/>
    </row>
    <row r="11" spans="1:19" ht="24">
      <c r="A11" s="111" t="s">
        <v>69</v>
      </c>
      <c r="B11" s="220" t="s">
        <v>76</v>
      </c>
      <c r="C11" s="232" t="s">
        <v>131</v>
      </c>
      <c r="D11" s="235">
        <v>4</v>
      </c>
      <c r="E11" s="235">
        <v>400</v>
      </c>
      <c r="F11" s="235">
        <f aca="true" t="shared" si="0" ref="F11:F18">E11/D11</f>
        <v>100</v>
      </c>
      <c r="G11" s="235">
        <v>4</v>
      </c>
      <c r="H11" s="235">
        <v>850</v>
      </c>
      <c r="I11" s="233">
        <f aca="true" t="shared" si="1" ref="I11:I17">+H11/G11</f>
        <v>212.5</v>
      </c>
      <c r="J11" s="235">
        <v>4</v>
      </c>
      <c r="K11" s="235">
        <v>850</v>
      </c>
      <c r="L11" s="235">
        <f>K11/J11</f>
        <v>212.5</v>
      </c>
      <c r="M11" s="235">
        <v>4</v>
      </c>
      <c r="N11" s="235">
        <v>850</v>
      </c>
      <c r="O11" s="235">
        <f aca="true" t="shared" si="2" ref="O11:O17">N11/M11</f>
        <v>212.5</v>
      </c>
      <c r="P11" s="233">
        <f aca="true" t="shared" si="3" ref="P11:P16">O11-F11</f>
        <v>112.5</v>
      </c>
      <c r="Q11" s="233">
        <f aca="true" t="shared" si="4" ref="Q11:Q17">P11-I11</f>
        <v>-100</v>
      </c>
      <c r="R11" s="233">
        <f aca="true" t="shared" si="5" ref="R11:R17">Q11-L11</f>
        <v>-312.5</v>
      </c>
      <c r="S11" s="233" t="s">
        <v>70</v>
      </c>
    </row>
    <row r="12" spans="1:19" ht="22.5">
      <c r="A12" s="111" t="s">
        <v>123</v>
      </c>
      <c r="B12" s="220" t="s">
        <v>78</v>
      </c>
      <c r="C12" s="234" t="s">
        <v>134</v>
      </c>
      <c r="D12" s="235">
        <v>249</v>
      </c>
      <c r="E12" s="235">
        <v>4030</v>
      </c>
      <c r="F12" s="235">
        <f t="shared" si="0"/>
        <v>16.184738955823292</v>
      </c>
      <c r="G12" s="235">
        <v>256</v>
      </c>
      <c r="H12" s="235">
        <v>7054</v>
      </c>
      <c r="I12" s="233">
        <f t="shared" si="1"/>
        <v>27.5546875</v>
      </c>
      <c r="J12" s="235">
        <v>256</v>
      </c>
      <c r="K12" s="235">
        <v>7054</v>
      </c>
      <c r="L12" s="235">
        <f>K12/J12</f>
        <v>27.5546875</v>
      </c>
      <c r="M12" s="235">
        <v>256</v>
      </c>
      <c r="N12" s="235">
        <v>3556</v>
      </c>
      <c r="O12" s="235">
        <f t="shared" si="2"/>
        <v>13.890625</v>
      </c>
      <c r="P12" s="233">
        <f t="shared" si="3"/>
        <v>-2.294113955823292</v>
      </c>
      <c r="Q12" s="233">
        <f t="shared" si="4"/>
        <v>-29.848801455823292</v>
      </c>
      <c r="R12" s="233">
        <f t="shared" si="5"/>
        <v>-57.40348895582329</v>
      </c>
      <c r="S12" s="233" t="s">
        <v>70</v>
      </c>
    </row>
    <row r="13" spans="1:19" ht="15">
      <c r="A13" s="111" t="s">
        <v>77</v>
      </c>
      <c r="B13" s="220" t="s">
        <v>80</v>
      </c>
      <c r="C13" s="234" t="s">
        <v>134</v>
      </c>
      <c r="D13" s="235">
        <v>249</v>
      </c>
      <c r="E13" s="235">
        <v>200</v>
      </c>
      <c r="F13" s="235">
        <f t="shared" si="0"/>
        <v>0.8032128514056225</v>
      </c>
      <c r="G13" s="235">
        <v>256</v>
      </c>
      <c r="H13" s="235">
        <v>750</v>
      </c>
      <c r="I13" s="233">
        <f t="shared" si="1"/>
        <v>2.9296875</v>
      </c>
      <c r="J13" s="235">
        <v>256</v>
      </c>
      <c r="K13" s="235">
        <v>750</v>
      </c>
      <c r="L13" s="235">
        <f>K13/J13</f>
        <v>2.9296875</v>
      </c>
      <c r="M13" s="235">
        <v>256</v>
      </c>
      <c r="N13" s="235">
        <v>750</v>
      </c>
      <c r="O13" s="235">
        <f t="shared" si="2"/>
        <v>2.9296875</v>
      </c>
      <c r="P13" s="233">
        <f t="shared" si="3"/>
        <v>2.1264746485943773</v>
      </c>
      <c r="Q13" s="233">
        <f t="shared" si="4"/>
        <v>-0.8032128514056227</v>
      </c>
      <c r="R13" s="233">
        <f t="shared" si="5"/>
        <v>-3.7329003514056227</v>
      </c>
      <c r="S13" s="233" t="s">
        <v>70</v>
      </c>
    </row>
    <row r="14" spans="1:19" ht="22.5">
      <c r="A14" s="111" t="s">
        <v>79</v>
      </c>
      <c r="B14" s="220" t="s">
        <v>122</v>
      </c>
      <c r="C14" s="234" t="s">
        <v>134</v>
      </c>
      <c r="D14" s="235">
        <v>249</v>
      </c>
      <c r="E14" s="235">
        <v>600</v>
      </c>
      <c r="F14" s="235">
        <f t="shared" si="0"/>
        <v>2.4096385542168677</v>
      </c>
      <c r="G14" s="235">
        <v>256</v>
      </c>
      <c r="H14" s="235">
        <v>600</v>
      </c>
      <c r="I14" s="233">
        <f t="shared" si="1"/>
        <v>2.34375</v>
      </c>
      <c r="J14" s="235">
        <v>256</v>
      </c>
      <c r="K14" s="235">
        <v>600</v>
      </c>
      <c r="L14" s="235">
        <f>K14/J14</f>
        <v>2.34375</v>
      </c>
      <c r="M14" s="235">
        <v>256</v>
      </c>
      <c r="N14" s="235">
        <v>511</v>
      </c>
      <c r="O14" s="235">
        <f t="shared" si="2"/>
        <v>1.99609375</v>
      </c>
      <c r="P14" s="233">
        <f t="shared" si="3"/>
        <v>-0.4135448042168677</v>
      </c>
      <c r="Q14" s="233">
        <f t="shared" si="4"/>
        <v>-2.7572948042168677</v>
      </c>
      <c r="R14" s="233">
        <f t="shared" si="5"/>
        <v>-5.101044804216867</v>
      </c>
      <c r="S14" s="233" t="s">
        <v>70</v>
      </c>
    </row>
    <row r="15" spans="1:19" ht="15">
      <c r="A15" s="111" t="s">
        <v>81</v>
      </c>
      <c r="B15" s="220" t="s">
        <v>84</v>
      </c>
      <c r="C15" s="234" t="s">
        <v>134</v>
      </c>
      <c r="D15" s="235">
        <v>249</v>
      </c>
      <c r="E15" s="235">
        <v>200</v>
      </c>
      <c r="F15" s="235">
        <f t="shared" si="0"/>
        <v>0.8032128514056225</v>
      </c>
      <c r="G15" s="235">
        <v>256</v>
      </c>
      <c r="H15" s="235">
        <v>240</v>
      </c>
      <c r="I15" s="233">
        <f t="shared" si="1"/>
        <v>0.9375</v>
      </c>
      <c r="J15" s="235">
        <v>256</v>
      </c>
      <c r="K15" s="235">
        <v>240</v>
      </c>
      <c r="L15" s="235">
        <v>245</v>
      </c>
      <c r="M15" s="235">
        <v>256</v>
      </c>
      <c r="N15" s="235">
        <v>240</v>
      </c>
      <c r="O15" s="235">
        <f t="shared" si="2"/>
        <v>0.9375</v>
      </c>
      <c r="P15" s="233">
        <f t="shared" si="3"/>
        <v>0.13428714859437751</v>
      </c>
      <c r="Q15" s="233">
        <f t="shared" si="4"/>
        <v>-0.8032128514056225</v>
      </c>
      <c r="R15" s="233">
        <f>Q15-L15</f>
        <v>-245.80321285140562</v>
      </c>
      <c r="S15" s="233" t="s">
        <v>70</v>
      </c>
    </row>
    <row r="16" spans="1:19" ht="22.5">
      <c r="A16" s="111" t="s">
        <v>83</v>
      </c>
      <c r="B16" s="220" t="s">
        <v>126</v>
      </c>
      <c r="C16" s="234" t="s">
        <v>134</v>
      </c>
      <c r="D16" s="235">
        <v>187</v>
      </c>
      <c r="E16" s="235">
        <v>500</v>
      </c>
      <c r="F16" s="235">
        <v>0</v>
      </c>
      <c r="G16" s="235">
        <v>256</v>
      </c>
      <c r="H16" s="235">
        <v>500</v>
      </c>
      <c r="I16" s="233">
        <f t="shared" si="1"/>
        <v>1.953125</v>
      </c>
      <c r="J16" s="235">
        <v>256</v>
      </c>
      <c r="K16" s="235">
        <v>500</v>
      </c>
      <c r="L16" s="235">
        <v>94</v>
      </c>
      <c r="M16" s="235">
        <v>256</v>
      </c>
      <c r="N16" s="235">
        <v>500</v>
      </c>
      <c r="O16" s="235">
        <f t="shared" si="2"/>
        <v>1.953125</v>
      </c>
      <c r="P16" s="233">
        <f t="shared" si="3"/>
        <v>1.953125</v>
      </c>
      <c r="Q16" s="233">
        <f t="shared" si="4"/>
        <v>0</v>
      </c>
      <c r="R16" s="233">
        <f t="shared" si="5"/>
        <v>-94</v>
      </c>
      <c r="S16" s="233" t="s">
        <v>70</v>
      </c>
    </row>
    <row r="17" spans="1:19" ht="33.75">
      <c r="A17" s="111" t="s">
        <v>87</v>
      </c>
      <c r="B17" s="220" t="s">
        <v>124</v>
      </c>
      <c r="C17" s="234" t="s">
        <v>125</v>
      </c>
      <c r="D17" s="235">
        <v>46</v>
      </c>
      <c r="E17" s="235">
        <v>26051</v>
      </c>
      <c r="F17" s="235">
        <f t="shared" si="0"/>
        <v>566.3260869565217</v>
      </c>
      <c r="G17" s="235">
        <v>46</v>
      </c>
      <c r="H17" s="235">
        <v>27745</v>
      </c>
      <c r="I17" s="233">
        <f t="shared" si="1"/>
        <v>603.1521739130435</v>
      </c>
      <c r="J17" s="235">
        <v>46</v>
      </c>
      <c r="K17" s="235">
        <v>28404</v>
      </c>
      <c r="L17" s="235">
        <f>K17/J17</f>
        <v>617.4782608695652</v>
      </c>
      <c r="M17" s="235">
        <v>46</v>
      </c>
      <c r="N17" s="235">
        <v>28292</v>
      </c>
      <c r="O17" s="235">
        <f t="shared" si="2"/>
        <v>615.0434782608696</v>
      </c>
      <c r="P17" s="233">
        <f>O17-F17</f>
        <v>48.71739130434787</v>
      </c>
      <c r="Q17" s="233">
        <f t="shared" si="4"/>
        <v>-554.4347826086956</v>
      </c>
      <c r="R17" s="233">
        <f t="shared" si="5"/>
        <v>-1171.913043478261</v>
      </c>
      <c r="S17" s="233" t="s">
        <v>70</v>
      </c>
    </row>
    <row r="18" spans="1:19" ht="15">
      <c r="A18" s="111"/>
      <c r="B18" s="206" t="s">
        <v>24</v>
      </c>
      <c r="C18" s="236"/>
      <c r="D18" s="235">
        <f>SUM(D11:D17)</f>
        <v>1233</v>
      </c>
      <c r="E18" s="247">
        <f>SUM(E11:E17)</f>
        <v>31981</v>
      </c>
      <c r="F18" s="233">
        <f t="shared" si="0"/>
        <v>25.937550689375506</v>
      </c>
      <c r="G18" s="235">
        <f>SUM(G11:G17)</f>
        <v>1330</v>
      </c>
      <c r="H18" s="247">
        <f>SUM(H11:H17)</f>
        <v>37739</v>
      </c>
      <c r="I18" s="233">
        <f>SUM(I11:I14)</f>
        <v>245.328125</v>
      </c>
      <c r="J18" s="235">
        <f aca="true" t="shared" si="6" ref="J18:O18">SUM(J11:J17)</f>
        <v>1330</v>
      </c>
      <c r="K18" s="247">
        <f t="shared" si="6"/>
        <v>38398</v>
      </c>
      <c r="L18" s="233">
        <f t="shared" si="6"/>
        <v>1201.8063858695652</v>
      </c>
      <c r="M18" s="235">
        <f t="shared" si="6"/>
        <v>1330</v>
      </c>
      <c r="N18" s="247">
        <f t="shared" si="6"/>
        <v>34699</v>
      </c>
      <c r="O18" s="233">
        <f t="shared" si="6"/>
        <v>849.2505095108696</v>
      </c>
      <c r="P18" s="233">
        <f>SUM(P11:P14)</f>
        <v>111.91881588855422</v>
      </c>
      <c r="Q18" s="233">
        <f>SUM(Q11:Q14)</f>
        <v>-133.40930911144576</v>
      </c>
      <c r="R18" s="233">
        <f>SUM(R11:R14)</f>
        <v>-378.7374341114458</v>
      </c>
      <c r="S18" s="233" t="s">
        <v>70</v>
      </c>
    </row>
    <row r="19" spans="1:19" ht="15">
      <c r="A19" s="115"/>
      <c r="B19" s="116"/>
      <c r="C19" s="237"/>
      <c r="D19" s="238"/>
      <c r="E19" s="239"/>
      <c r="F19" s="240"/>
      <c r="G19" s="241"/>
      <c r="H19" s="242"/>
      <c r="I19" s="239"/>
      <c r="J19" s="240"/>
      <c r="K19" s="241"/>
      <c r="L19" s="243"/>
      <c r="M19" s="243"/>
      <c r="N19" s="243"/>
      <c r="O19" s="243"/>
      <c r="P19" s="243"/>
      <c r="Q19" s="243"/>
      <c r="R19" s="243"/>
      <c r="S19" s="243"/>
    </row>
    <row r="20" spans="1:21" ht="15">
      <c r="A20" s="115"/>
      <c r="B20" s="116"/>
      <c r="C20" s="308" t="s">
        <v>71</v>
      </c>
      <c r="D20" s="309"/>
      <c r="E20" s="118" t="s">
        <v>72</v>
      </c>
      <c r="F20" s="314" t="s">
        <v>44</v>
      </c>
      <c r="G20" s="315"/>
      <c r="H20" s="316" t="s">
        <v>73</v>
      </c>
      <c r="I20" s="118" t="s">
        <v>72</v>
      </c>
      <c r="J20" s="314"/>
      <c r="K20" s="315"/>
      <c r="L20" s="119"/>
      <c r="O20" s="119"/>
      <c r="P20" s="119"/>
      <c r="Q20" s="119"/>
      <c r="R20" s="119"/>
      <c r="S20" s="119"/>
      <c r="U20" s="119"/>
    </row>
    <row r="21" spans="1:19" ht="15">
      <c r="A21" s="115"/>
      <c r="B21" s="116"/>
      <c r="C21" s="310"/>
      <c r="D21" s="311"/>
      <c r="E21" s="118" t="s">
        <v>74</v>
      </c>
      <c r="F21" s="303"/>
      <c r="G21" s="304"/>
      <c r="H21" s="317"/>
      <c r="I21" s="118" t="s">
        <v>74</v>
      </c>
      <c r="J21" s="303"/>
      <c r="K21" s="304"/>
      <c r="L21" s="119"/>
      <c r="M21" s="119"/>
      <c r="N21" s="119"/>
      <c r="O21" s="119"/>
      <c r="P21" s="119"/>
      <c r="Q21" s="119"/>
      <c r="R21" s="119"/>
      <c r="S21" s="119"/>
    </row>
    <row r="22" spans="1:19" ht="15">
      <c r="A22" s="115"/>
      <c r="B22" s="116"/>
      <c r="C22" s="312"/>
      <c r="D22" s="313"/>
      <c r="E22" s="118" t="s">
        <v>75</v>
      </c>
      <c r="F22" s="303"/>
      <c r="G22" s="304"/>
      <c r="H22" s="318"/>
      <c r="I22" s="118" t="s">
        <v>75</v>
      </c>
      <c r="J22" s="303"/>
      <c r="K22" s="304"/>
      <c r="L22" s="119"/>
      <c r="M22" s="119"/>
      <c r="N22" s="119"/>
      <c r="O22" s="119"/>
      <c r="P22" s="119"/>
      <c r="Q22" s="119"/>
      <c r="R22" s="119"/>
      <c r="S22" s="119"/>
    </row>
    <row r="23" spans="1:19" ht="15.75">
      <c r="A23" s="126" t="s">
        <v>47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</row>
    <row r="24" spans="1:19" ht="15.75">
      <c r="A24" s="129" t="s">
        <v>154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28"/>
      <c r="P24" s="128"/>
      <c r="Q24" s="128"/>
      <c r="R24" s="128"/>
      <c r="S24" s="128"/>
    </row>
    <row r="25" spans="1:19" ht="15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8"/>
      <c r="P25" s="128"/>
      <c r="Q25" s="128"/>
      <c r="R25" s="128"/>
      <c r="S25" s="128"/>
    </row>
    <row r="26" spans="1:19" ht="15">
      <c r="A26" s="97" t="s">
        <v>0</v>
      </c>
      <c r="B26" s="125" t="s">
        <v>48</v>
      </c>
      <c r="C26" s="98" t="s">
        <v>49</v>
      </c>
      <c r="D26" s="98">
        <v>0</v>
      </c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1"/>
      <c r="P26" s="101"/>
      <c r="Q26" s="101"/>
      <c r="R26" s="101"/>
      <c r="S26" s="101"/>
    </row>
    <row r="27" spans="1:19" ht="15">
      <c r="A27" s="102"/>
      <c r="B27" s="103"/>
      <c r="C27" s="104"/>
      <c r="D27" s="104"/>
      <c r="E27" s="99"/>
      <c r="F27" s="99"/>
      <c r="G27" s="99"/>
      <c r="H27" s="99"/>
      <c r="I27" s="99"/>
      <c r="J27" s="99"/>
      <c r="K27" s="100"/>
      <c r="L27" s="100"/>
      <c r="M27" s="100"/>
      <c r="N27" s="100"/>
      <c r="O27" s="101"/>
      <c r="P27" s="101"/>
      <c r="Q27" s="101"/>
      <c r="R27" s="101"/>
      <c r="S27" s="101"/>
    </row>
    <row r="28" spans="1:19" ht="15">
      <c r="A28" s="97" t="s">
        <v>1</v>
      </c>
      <c r="B28" s="125">
        <v>9120</v>
      </c>
      <c r="C28" s="105" t="s">
        <v>50</v>
      </c>
      <c r="D28" s="98"/>
      <c r="E28" s="106"/>
      <c r="F28" s="107"/>
      <c r="G28" s="107"/>
      <c r="H28" s="107"/>
      <c r="I28" s="107"/>
      <c r="J28" s="107"/>
      <c r="K28" s="100"/>
      <c r="L28" s="100"/>
      <c r="M28" s="100"/>
      <c r="N28" s="100"/>
      <c r="O28" s="101"/>
      <c r="P28" s="101"/>
      <c r="Q28" s="101"/>
      <c r="R28" s="101"/>
      <c r="S28" s="101"/>
    </row>
    <row r="29" spans="1:19" ht="15.75" thickBot="1">
      <c r="A29" s="319"/>
      <c r="B29" s="32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15.75" thickBot="1">
      <c r="A30" s="222"/>
      <c r="B30" s="223" t="s">
        <v>34</v>
      </c>
      <c r="C30" s="224"/>
      <c r="D30" s="224"/>
      <c r="E30" s="224"/>
      <c r="F30" s="224" t="s">
        <v>51</v>
      </c>
      <c r="G30" s="224"/>
      <c r="H30" s="224"/>
      <c r="I30" s="224" t="s">
        <v>52</v>
      </c>
      <c r="J30" s="224"/>
      <c r="K30" s="224"/>
      <c r="L30" s="224" t="s">
        <v>53</v>
      </c>
      <c r="M30" s="224"/>
      <c r="N30" s="224"/>
      <c r="O30" s="224" t="s">
        <v>54</v>
      </c>
      <c r="P30" s="327" t="s">
        <v>55</v>
      </c>
      <c r="Q30" s="327"/>
      <c r="R30" s="327"/>
      <c r="S30" s="306" t="s">
        <v>56</v>
      </c>
    </row>
    <row r="31" spans="1:19" ht="12.75" customHeight="1">
      <c r="A31" s="328" t="s">
        <v>57</v>
      </c>
      <c r="B31" s="330" t="s">
        <v>58</v>
      </c>
      <c r="C31" s="306" t="s">
        <v>59</v>
      </c>
      <c r="D31" s="306" t="s">
        <v>137</v>
      </c>
      <c r="E31" s="306" t="s">
        <v>138</v>
      </c>
      <c r="F31" s="306" t="s">
        <v>139</v>
      </c>
      <c r="G31" s="306" t="s">
        <v>140</v>
      </c>
      <c r="H31" s="306" t="s">
        <v>141</v>
      </c>
      <c r="I31" s="306" t="s">
        <v>142</v>
      </c>
      <c r="J31" s="305" t="s">
        <v>163</v>
      </c>
      <c r="K31" s="305" t="s">
        <v>164</v>
      </c>
      <c r="L31" s="305" t="s">
        <v>165</v>
      </c>
      <c r="M31" s="305" t="s">
        <v>166</v>
      </c>
      <c r="N31" s="305" t="s">
        <v>167</v>
      </c>
      <c r="O31" s="306" t="s">
        <v>168</v>
      </c>
      <c r="P31" s="326" t="s">
        <v>66</v>
      </c>
      <c r="Q31" s="326" t="s">
        <v>67</v>
      </c>
      <c r="R31" s="326" t="s">
        <v>68</v>
      </c>
      <c r="S31" s="306"/>
    </row>
    <row r="32" spans="1:19" ht="68.25" customHeight="1">
      <c r="A32" s="329"/>
      <c r="B32" s="331"/>
      <c r="C32" s="306"/>
      <c r="D32" s="306"/>
      <c r="E32" s="306"/>
      <c r="F32" s="306"/>
      <c r="G32" s="306"/>
      <c r="H32" s="306"/>
      <c r="I32" s="306"/>
      <c r="J32" s="305"/>
      <c r="K32" s="305"/>
      <c r="L32" s="305"/>
      <c r="M32" s="305"/>
      <c r="N32" s="305"/>
      <c r="O32" s="306"/>
      <c r="P32" s="326"/>
      <c r="Q32" s="326"/>
      <c r="R32" s="326"/>
      <c r="S32" s="306"/>
    </row>
    <row r="33" spans="1:19" ht="25.5">
      <c r="A33" s="111" t="s">
        <v>69</v>
      </c>
      <c r="B33" s="112" t="s">
        <v>135</v>
      </c>
      <c r="C33" s="218" t="s">
        <v>131</v>
      </c>
      <c r="D33" s="251">
        <v>64</v>
      </c>
      <c r="E33" s="251">
        <v>2540</v>
      </c>
      <c r="F33" s="251">
        <f aca="true" t="shared" si="7" ref="F33:F42">E33/D33</f>
        <v>39.6875</v>
      </c>
      <c r="G33" s="251">
        <v>58</v>
      </c>
      <c r="H33" s="251">
        <v>4500</v>
      </c>
      <c r="I33" s="251">
        <f aca="true" t="shared" si="8" ref="I33:I42">+H33/G33</f>
        <v>77.58620689655173</v>
      </c>
      <c r="J33" s="251">
        <v>58</v>
      </c>
      <c r="K33" s="251">
        <v>4558</v>
      </c>
      <c r="L33" s="251">
        <f aca="true" t="shared" si="9" ref="L33:L42">K33/J33</f>
        <v>78.58620689655173</v>
      </c>
      <c r="M33" s="251">
        <v>58</v>
      </c>
      <c r="N33" s="251">
        <v>3558</v>
      </c>
      <c r="O33" s="251">
        <f>N33/M33</f>
        <v>61.3448275862069</v>
      </c>
      <c r="P33" s="131">
        <f aca="true" t="shared" si="10" ref="P33:P42">O33-F33</f>
        <v>21.657327586206897</v>
      </c>
      <c r="Q33" s="131">
        <f aca="true" t="shared" si="11" ref="Q33:Q42">P33-I33</f>
        <v>-55.92887931034483</v>
      </c>
      <c r="R33" s="131">
        <f aca="true" t="shared" si="12" ref="R33:R41">Q33-L33</f>
        <v>-134.51508620689657</v>
      </c>
      <c r="S33" s="131" t="s">
        <v>70</v>
      </c>
    </row>
    <row r="34" spans="1:19" ht="25.5">
      <c r="A34" s="111" t="s">
        <v>77</v>
      </c>
      <c r="B34" s="112" t="s">
        <v>78</v>
      </c>
      <c r="C34" s="219" t="s">
        <v>134</v>
      </c>
      <c r="D34" s="251">
        <v>369</v>
      </c>
      <c r="E34" s="251">
        <v>9224</v>
      </c>
      <c r="F34" s="251">
        <f t="shared" si="7"/>
        <v>24.99728997289973</v>
      </c>
      <c r="G34" s="251">
        <v>386</v>
      </c>
      <c r="H34" s="251">
        <v>14496</v>
      </c>
      <c r="I34" s="251">
        <f t="shared" si="8"/>
        <v>37.55440414507772</v>
      </c>
      <c r="J34" s="251">
        <v>386</v>
      </c>
      <c r="K34" s="251">
        <v>14496</v>
      </c>
      <c r="L34" s="251">
        <f t="shared" si="9"/>
        <v>37.55440414507772</v>
      </c>
      <c r="M34" s="251">
        <v>386</v>
      </c>
      <c r="N34" s="251">
        <v>7320</v>
      </c>
      <c r="O34" s="251">
        <f aca="true" t="shared" si="13" ref="O34:O42">N34/M34</f>
        <v>18.963730569948186</v>
      </c>
      <c r="P34" s="131">
        <f t="shared" si="10"/>
        <v>-6.033559402951543</v>
      </c>
      <c r="Q34" s="131">
        <f t="shared" si="11"/>
        <v>-43.587963548029265</v>
      </c>
      <c r="R34" s="131">
        <f t="shared" si="12"/>
        <v>-81.14236769310699</v>
      </c>
      <c r="S34" s="131" t="s">
        <v>70</v>
      </c>
    </row>
    <row r="35" spans="1:19" ht="15">
      <c r="A35" s="111" t="s">
        <v>79</v>
      </c>
      <c r="B35" s="112" t="s">
        <v>80</v>
      </c>
      <c r="C35" s="219" t="s">
        <v>134</v>
      </c>
      <c r="D35" s="251">
        <v>6486</v>
      </c>
      <c r="E35" s="251">
        <v>5200</v>
      </c>
      <c r="F35" s="251">
        <f t="shared" si="7"/>
        <v>0.8017267961763799</v>
      </c>
      <c r="G35" s="251">
        <v>5662</v>
      </c>
      <c r="H35" s="251">
        <v>7370</v>
      </c>
      <c r="I35" s="251">
        <f t="shared" si="8"/>
        <v>1.3016601907453196</v>
      </c>
      <c r="J35" s="251">
        <v>5662</v>
      </c>
      <c r="K35" s="251">
        <v>7370</v>
      </c>
      <c r="L35" s="251">
        <f t="shared" si="9"/>
        <v>1.3016601907453196</v>
      </c>
      <c r="M35" s="251">
        <v>5662</v>
      </c>
      <c r="N35" s="251">
        <v>5966</v>
      </c>
      <c r="O35" s="251">
        <f t="shared" si="13"/>
        <v>1.0536912751677852</v>
      </c>
      <c r="P35" s="131">
        <f t="shared" si="10"/>
        <v>0.2519644789914053</v>
      </c>
      <c r="Q35" s="131">
        <f t="shared" si="11"/>
        <v>-1.0496957117539143</v>
      </c>
      <c r="R35" s="131">
        <f t="shared" si="12"/>
        <v>-2.351355902499234</v>
      </c>
      <c r="S35" s="131" t="s">
        <v>70</v>
      </c>
    </row>
    <row r="36" spans="1:19" ht="15">
      <c r="A36" s="111" t="s">
        <v>81</v>
      </c>
      <c r="B36" s="112" t="s">
        <v>82</v>
      </c>
      <c r="C36" s="219" t="s">
        <v>134</v>
      </c>
      <c r="D36" s="251">
        <v>6486</v>
      </c>
      <c r="E36" s="251">
        <v>1200</v>
      </c>
      <c r="F36" s="251">
        <f t="shared" si="7"/>
        <v>0.18501387604070305</v>
      </c>
      <c r="G36" s="251">
        <v>5662</v>
      </c>
      <c r="H36" s="251">
        <v>2940</v>
      </c>
      <c r="I36" s="251">
        <f t="shared" si="8"/>
        <v>0.5192511480042388</v>
      </c>
      <c r="J36" s="251">
        <v>5662</v>
      </c>
      <c r="K36" s="251">
        <v>2940</v>
      </c>
      <c r="L36" s="251">
        <f t="shared" si="9"/>
        <v>0.5192511480042388</v>
      </c>
      <c r="M36" s="251">
        <v>5662</v>
      </c>
      <c r="N36" s="251">
        <v>1200</v>
      </c>
      <c r="O36" s="251">
        <f t="shared" si="13"/>
        <v>0.21193924408336276</v>
      </c>
      <c r="P36" s="131">
        <f t="shared" si="10"/>
        <v>0.026925368042659714</v>
      </c>
      <c r="Q36" s="131">
        <f t="shared" si="11"/>
        <v>-0.49232577996157906</v>
      </c>
      <c r="R36" s="131">
        <f t="shared" si="12"/>
        <v>-1.0115769279658178</v>
      </c>
      <c r="S36" s="131" t="s">
        <v>70</v>
      </c>
    </row>
    <row r="37" spans="1:19" ht="15">
      <c r="A37" s="111" t="s">
        <v>83</v>
      </c>
      <c r="B37" s="112" t="s">
        <v>130</v>
      </c>
      <c r="C37" s="219" t="s">
        <v>129</v>
      </c>
      <c r="D37" s="251">
        <v>15</v>
      </c>
      <c r="E37" s="251">
        <v>1000</v>
      </c>
      <c r="F37" s="251">
        <f t="shared" si="7"/>
        <v>66.66666666666667</v>
      </c>
      <c r="G37" s="251">
        <v>13</v>
      </c>
      <c r="H37" s="251">
        <v>1200</v>
      </c>
      <c r="I37" s="251">
        <f t="shared" si="8"/>
        <v>92.3076923076923</v>
      </c>
      <c r="J37" s="251">
        <v>13</v>
      </c>
      <c r="K37" s="251">
        <v>1200</v>
      </c>
      <c r="L37" s="251">
        <f t="shared" si="9"/>
        <v>92.3076923076923</v>
      </c>
      <c r="M37" s="251">
        <v>13</v>
      </c>
      <c r="N37" s="251">
        <v>1200</v>
      </c>
      <c r="O37" s="251">
        <f t="shared" si="13"/>
        <v>92.3076923076923</v>
      </c>
      <c r="P37" s="131">
        <f t="shared" si="10"/>
        <v>25.641025641025635</v>
      </c>
      <c r="Q37" s="131">
        <f t="shared" si="11"/>
        <v>-66.66666666666667</v>
      </c>
      <c r="R37" s="131">
        <f t="shared" si="12"/>
        <v>-158.97435897435898</v>
      </c>
      <c r="S37" s="131" t="s">
        <v>70</v>
      </c>
    </row>
    <row r="38" spans="1:19" ht="25.5">
      <c r="A38" s="111" t="s">
        <v>87</v>
      </c>
      <c r="B38" s="112" t="s">
        <v>88</v>
      </c>
      <c r="C38" s="219" t="s">
        <v>134</v>
      </c>
      <c r="D38" s="251">
        <v>956</v>
      </c>
      <c r="E38" s="251">
        <v>1700</v>
      </c>
      <c r="F38" s="251">
        <f t="shared" si="7"/>
        <v>1.7782426778242677</v>
      </c>
      <c r="G38" s="251">
        <v>5662</v>
      </c>
      <c r="H38" s="251">
        <v>2812</v>
      </c>
      <c r="I38" s="251">
        <f t="shared" si="8"/>
        <v>0.4966442953020134</v>
      </c>
      <c r="J38" s="251">
        <v>5662</v>
      </c>
      <c r="K38" s="251">
        <v>2812</v>
      </c>
      <c r="L38" s="251">
        <f t="shared" si="9"/>
        <v>0.4966442953020134</v>
      </c>
      <c r="M38" s="251">
        <v>5662</v>
      </c>
      <c r="N38" s="251">
        <v>1490</v>
      </c>
      <c r="O38" s="251">
        <f t="shared" si="13"/>
        <v>0.2631578947368421</v>
      </c>
      <c r="P38" s="131">
        <f t="shared" si="10"/>
        <v>-1.5150847830874257</v>
      </c>
      <c r="Q38" s="131">
        <f t="shared" si="11"/>
        <v>-2.0117290783894393</v>
      </c>
      <c r="R38" s="131">
        <f t="shared" si="12"/>
        <v>-2.5083733736914526</v>
      </c>
      <c r="S38" s="131" t="s">
        <v>70</v>
      </c>
    </row>
    <row r="39" spans="1:19" ht="25.5">
      <c r="A39" s="111" t="s">
        <v>127</v>
      </c>
      <c r="B39" s="112" t="s">
        <v>128</v>
      </c>
      <c r="C39" s="219" t="s">
        <v>132</v>
      </c>
      <c r="D39" s="251">
        <v>27</v>
      </c>
      <c r="E39" s="251">
        <v>1300</v>
      </c>
      <c r="F39" s="251">
        <f t="shared" si="7"/>
        <v>48.148148148148145</v>
      </c>
      <c r="G39" s="251">
        <v>27</v>
      </c>
      <c r="H39" s="251">
        <v>1400</v>
      </c>
      <c r="I39" s="251">
        <v>0</v>
      </c>
      <c r="J39" s="251">
        <v>27</v>
      </c>
      <c r="K39" s="251">
        <v>1400</v>
      </c>
      <c r="L39" s="251">
        <v>0</v>
      </c>
      <c r="M39" s="251">
        <v>27</v>
      </c>
      <c r="N39" s="251">
        <v>1400</v>
      </c>
      <c r="O39" s="251">
        <f t="shared" si="13"/>
        <v>51.851851851851855</v>
      </c>
      <c r="P39" s="131">
        <f t="shared" si="10"/>
        <v>3.7037037037037095</v>
      </c>
      <c r="Q39" s="131">
        <f>P39-I39</f>
        <v>3.7037037037037095</v>
      </c>
      <c r="R39" s="131">
        <f t="shared" si="12"/>
        <v>3.7037037037037095</v>
      </c>
      <c r="S39" s="131" t="s">
        <v>70</v>
      </c>
    </row>
    <row r="40" spans="1:19" ht="25.5">
      <c r="A40" s="111" t="s">
        <v>51</v>
      </c>
      <c r="B40" s="112" t="s">
        <v>126</v>
      </c>
      <c r="C40" s="219" t="s">
        <v>134</v>
      </c>
      <c r="D40" s="251">
        <v>568</v>
      </c>
      <c r="E40" s="251">
        <v>3269</v>
      </c>
      <c r="F40" s="251">
        <f t="shared" si="7"/>
        <v>5.755281690140845</v>
      </c>
      <c r="G40" s="251">
        <v>5662</v>
      </c>
      <c r="H40" s="251">
        <v>7500</v>
      </c>
      <c r="I40" s="251">
        <f>+H40/G40</f>
        <v>1.3246202755210172</v>
      </c>
      <c r="J40" s="251">
        <v>5662</v>
      </c>
      <c r="K40" s="251">
        <v>7692</v>
      </c>
      <c r="L40" s="251">
        <f t="shared" si="9"/>
        <v>1.3585305545743553</v>
      </c>
      <c r="M40" s="251">
        <v>5662</v>
      </c>
      <c r="N40" s="251">
        <v>7098</v>
      </c>
      <c r="O40" s="251">
        <f t="shared" si="13"/>
        <v>1.2536206287530909</v>
      </c>
      <c r="P40" s="131">
        <f t="shared" si="10"/>
        <v>-4.501661061387754</v>
      </c>
      <c r="Q40" s="131">
        <f t="shared" si="11"/>
        <v>-5.826281336908771</v>
      </c>
      <c r="R40" s="131">
        <f t="shared" si="12"/>
        <v>-7.184811891483126</v>
      </c>
      <c r="S40" s="131" t="s">
        <v>70</v>
      </c>
    </row>
    <row r="41" spans="1:19" ht="25.5">
      <c r="A41" s="111" t="s">
        <v>144</v>
      </c>
      <c r="B41" s="112" t="s">
        <v>146</v>
      </c>
      <c r="C41" s="219" t="s">
        <v>136</v>
      </c>
      <c r="D41" s="251">
        <v>268</v>
      </c>
      <c r="E41" s="251">
        <v>4748</v>
      </c>
      <c r="F41" s="251">
        <f>E41/D41</f>
        <v>17.71641791044776</v>
      </c>
      <c r="G41" s="251">
        <v>16</v>
      </c>
      <c r="H41" s="251">
        <v>0</v>
      </c>
      <c r="I41" s="251">
        <f t="shared" si="8"/>
        <v>0</v>
      </c>
      <c r="J41" s="251">
        <v>16</v>
      </c>
      <c r="K41" s="251">
        <v>472</v>
      </c>
      <c r="L41" s="251">
        <f t="shared" si="9"/>
        <v>29.5</v>
      </c>
      <c r="M41" s="251">
        <v>12</v>
      </c>
      <c r="N41" s="251">
        <v>472</v>
      </c>
      <c r="O41" s="251">
        <f t="shared" si="13"/>
        <v>39.333333333333336</v>
      </c>
      <c r="P41" s="131">
        <f t="shared" si="10"/>
        <v>21.616915422885576</v>
      </c>
      <c r="Q41" s="131">
        <f t="shared" si="11"/>
        <v>21.616915422885576</v>
      </c>
      <c r="R41" s="131">
        <f t="shared" si="12"/>
        <v>-7.883084577114424</v>
      </c>
      <c r="S41" s="131"/>
    </row>
    <row r="42" spans="1:19" ht="51">
      <c r="A42" s="111" t="s">
        <v>145</v>
      </c>
      <c r="B42" s="112" t="s">
        <v>124</v>
      </c>
      <c r="C42" s="219" t="s">
        <v>136</v>
      </c>
      <c r="D42" s="251">
        <v>250</v>
      </c>
      <c r="E42" s="251">
        <v>179590</v>
      </c>
      <c r="F42" s="251">
        <f t="shared" si="7"/>
        <v>718.36</v>
      </c>
      <c r="G42" s="251">
        <v>250</v>
      </c>
      <c r="H42" s="251">
        <v>191063</v>
      </c>
      <c r="I42" s="251">
        <f t="shared" si="8"/>
        <v>764.252</v>
      </c>
      <c r="J42" s="251">
        <v>250</v>
      </c>
      <c r="K42" s="251">
        <v>204070</v>
      </c>
      <c r="L42" s="251">
        <f t="shared" si="9"/>
        <v>816.28</v>
      </c>
      <c r="M42" s="251">
        <v>250</v>
      </c>
      <c r="N42" s="251">
        <v>199305</v>
      </c>
      <c r="O42" s="251">
        <f t="shared" si="13"/>
        <v>797.22</v>
      </c>
      <c r="P42" s="131">
        <f t="shared" si="10"/>
        <v>78.86000000000001</v>
      </c>
      <c r="Q42" s="131">
        <f t="shared" si="11"/>
        <v>-685.3919999999999</v>
      </c>
      <c r="R42" s="131">
        <f>Q42-L42</f>
        <v>-1501.672</v>
      </c>
      <c r="S42" s="131" t="s">
        <v>70</v>
      </c>
    </row>
    <row r="43" spans="1:19" ht="15">
      <c r="A43" s="111"/>
      <c r="B43" s="206" t="s">
        <v>24</v>
      </c>
      <c r="C43" s="98"/>
      <c r="D43" s="209">
        <f>SUM(D33:D42)</f>
        <v>15489</v>
      </c>
      <c r="E43" s="252">
        <f>SUM(E33:E42)</f>
        <v>209771</v>
      </c>
      <c r="F43" s="207">
        <f aca="true" t="shared" si="14" ref="F43:S43">SUM(F33:F42)</f>
        <v>924.0962877383445</v>
      </c>
      <c r="G43" s="209">
        <f t="shared" si="14"/>
        <v>23398</v>
      </c>
      <c r="H43" s="252">
        <f>SUM(H33:H42)</f>
        <v>233281</v>
      </c>
      <c r="I43" s="207">
        <f t="shared" si="14"/>
        <v>975.3424792588943</v>
      </c>
      <c r="J43" s="209">
        <f t="shared" si="14"/>
        <v>23398</v>
      </c>
      <c r="K43" s="252">
        <f t="shared" si="14"/>
        <v>247010</v>
      </c>
      <c r="L43" s="207">
        <f t="shared" si="14"/>
        <v>1057.9043895379477</v>
      </c>
      <c r="M43" s="209">
        <f t="shared" si="14"/>
        <v>23394</v>
      </c>
      <c r="N43" s="252">
        <f t="shared" si="14"/>
        <v>229009</v>
      </c>
      <c r="O43" s="207">
        <f t="shared" si="14"/>
        <v>1063.8038446917737</v>
      </c>
      <c r="P43" s="207">
        <f t="shared" si="14"/>
        <v>139.70755695342916</v>
      </c>
      <c r="Q43" s="207">
        <f t="shared" si="14"/>
        <v>-835.6349223054651</v>
      </c>
      <c r="R43" s="207">
        <f t="shared" si="14"/>
        <v>-1893.5393118434129</v>
      </c>
      <c r="S43" s="207">
        <f t="shared" si="14"/>
        <v>0</v>
      </c>
    </row>
    <row r="44" spans="1:19" ht="15">
      <c r="A44" s="115"/>
      <c r="B44" s="116"/>
      <c r="C44" s="117"/>
      <c r="D44" s="132"/>
      <c r="E44" s="131"/>
      <c r="F44" s="133"/>
      <c r="G44" s="134"/>
      <c r="H44" s="135"/>
      <c r="I44" s="131"/>
      <c r="J44" s="133"/>
      <c r="K44" s="134"/>
      <c r="L44" s="119"/>
      <c r="M44" s="119"/>
      <c r="N44" s="119"/>
      <c r="O44" s="119"/>
      <c r="P44" s="119"/>
      <c r="Q44" s="119"/>
      <c r="R44" s="119"/>
      <c r="S44" s="119"/>
    </row>
    <row r="45" spans="1:19" ht="12.75" customHeight="1">
      <c r="A45" s="115"/>
      <c r="B45" s="116"/>
      <c r="C45" s="308" t="s">
        <v>71</v>
      </c>
      <c r="D45" s="309"/>
      <c r="E45" s="118" t="s">
        <v>72</v>
      </c>
      <c r="F45" s="314" t="s">
        <v>44</v>
      </c>
      <c r="G45" s="315"/>
      <c r="H45" s="316" t="s">
        <v>73</v>
      </c>
      <c r="I45" s="118" t="s">
        <v>72</v>
      </c>
      <c r="J45" s="314"/>
      <c r="K45" s="315"/>
      <c r="L45" s="119"/>
      <c r="M45" s="119"/>
      <c r="N45" s="119"/>
      <c r="O45" s="119"/>
      <c r="P45" s="119"/>
      <c r="Q45" s="119"/>
      <c r="R45" s="119"/>
      <c r="S45" s="119"/>
    </row>
    <row r="46" spans="1:19" ht="12.75" customHeight="1">
      <c r="A46" s="115"/>
      <c r="B46" s="116"/>
      <c r="C46" s="310"/>
      <c r="D46" s="311"/>
      <c r="E46" s="118" t="s">
        <v>74</v>
      </c>
      <c r="F46" s="303"/>
      <c r="G46" s="304"/>
      <c r="H46" s="317"/>
      <c r="I46" s="118" t="s">
        <v>74</v>
      </c>
      <c r="J46" s="303"/>
      <c r="K46" s="304"/>
      <c r="L46" s="119"/>
      <c r="M46" s="119"/>
      <c r="N46" s="119"/>
      <c r="O46" s="119"/>
      <c r="P46" s="119"/>
      <c r="Q46" s="119"/>
      <c r="R46" s="119"/>
      <c r="S46" s="119"/>
    </row>
    <row r="47" spans="1:19" ht="12.75" customHeight="1">
      <c r="A47" s="115"/>
      <c r="B47" s="116"/>
      <c r="C47" s="312"/>
      <c r="D47" s="313"/>
      <c r="E47" s="118" t="s">
        <v>75</v>
      </c>
      <c r="F47" s="303"/>
      <c r="G47" s="304"/>
      <c r="H47" s="318"/>
      <c r="I47" s="118" t="s">
        <v>75</v>
      </c>
      <c r="J47" s="303"/>
      <c r="K47" s="304"/>
      <c r="L47" s="119"/>
      <c r="M47" s="119"/>
      <c r="N47" s="119"/>
      <c r="O47" s="119"/>
      <c r="P47" s="119"/>
      <c r="Q47" s="119"/>
      <c r="R47" s="119"/>
      <c r="S47" s="119"/>
    </row>
    <row r="48" spans="1:19" ht="15">
      <c r="A48" s="120"/>
      <c r="B48" s="121"/>
      <c r="C48" s="122"/>
      <c r="D48" s="123"/>
      <c r="E48" s="123"/>
      <c r="F48" s="123"/>
      <c r="G48" s="123"/>
      <c r="H48" s="124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ht="15.75">
      <c r="A49" s="92" t="s">
        <v>47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94"/>
      <c r="Q49" s="94"/>
      <c r="R49" s="94"/>
      <c r="S49" s="94"/>
    </row>
    <row r="50" spans="1:19" ht="15.75">
      <c r="A50" s="95" t="s">
        <v>154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4"/>
      <c r="P50" s="94"/>
      <c r="Q50" s="94"/>
      <c r="R50" s="94"/>
      <c r="S50" s="94"/>
    </row>
    <row r="51" spans="1:19" ht="15.7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4"/>
      <c r="P51" s="94"/>
      <c r="Q51" s="94"/>
      <c r="R51" s="94"/>
      <c r="S51" s="94"/>
    </row>
    <row r="52" spans="1:19" ht="15">
      <c r="A52" s="97" t="s">
        <v>0</v>
      </c>
      <c r="B52" s="125" t="s">
        <v>48</v>
      </c>
      <c r="C52" s="98" t="s">
        <v>49</v>
      </c>
      <c r="D52" s="98">
        <v>0</v>
      </c>
      <c r="E52" s="99"/>
      <c r="F52" s="99"/>
      <c r="G52" s="99"/>
      <c r="H52" s="99"/>
      <c r="I52" s="99"/>
      <c r="J52" s="99"/>
      <c r="K52" s="100"/>
      <c r="L52" s="100"/>
      <c r="M52" s="100"/>
      <c r="N52" s="100"/>
      <c r="O52" s="101"/>
      <c r="P52" s="101"/>
      <c r="Q52" s="101"/>
      <c r="R52" s="101"/>
      <c r="S52" s="101"/>
    </row>
    <row r="53" spans="1:19" ht="15">
      <c r="A53" s="102"/>
      <c r="B53" s="103"/>
      <c r="C53" s="104"/>
      <c r="D53" s="104"/>
      <c r="E53" s="99"/>
      <c r="F53" s="99"/>
      <c r="G53" s="99"/>
      <c r="H53" s="99"/>
      <c r="I53" s="99"/>
      <c r="J53" s="99"/>
      <c r="K53" s="100"/>
      <c r="L53" s="100"/>
      <c r="M53" s="100"/>
      <c r="N53" s="100"/>
      <c r="O53" s="101"/>
      <c r="P53" s="101"/>
      <c r="Q53" s="101"/>
      <c r="R53" s="101"/>
      <c r="S53" s="101"/>
    </row>
    <row r="54" spans="1:19" ht="15">
      <c r="A54" s="97" t="s">
        <v>1</v>
      </c>
      <c r="B54" s="125">
        <v>9230</v>
      </c>
      <c r="C54" s="105" t="s">
        <v>50</v>
      </c>
      <c r="D54" s="98"/>
      <c r="E54" s="106"/>
      <c r="F54" s="107"/>
      <c r="G54" s="107"/>
      <c r="H54" s="107"/>
      <c r="I54" s="107"/>
      <c r="J54" s="107"/>
      <c r="K54" s="100"/>
      <c r="L54" s="100"/>
      <c r="M54" s="100"/>
      <c r="N54" s="100"/>
      <c r="O54" s="101"/>
      <c r="P54" s="101"/>
      <c r="Q54" s="101"/>
      <c r="R54" s="101"/>
      <c r="S54" s="101"/>
    </row>
    <row r="55" spans="1:19" ht="15.75" thickBot="1">
      <c r="A55" s="319"/>
      <c r="B55" s="32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1:19" ht="15.75" thickBot="1">
      <c r="A56" s="108"/>
      <c r="B56" s="109" t="s">
        <v>34</v>
      </c>
      <c r="C56" s="110"/>
      <c r="D56" s="110"/>
      <c r="E56" s="110"/>
      <c r="F56" s="110" t="s">
        <v>51</v>
      </c>
      <c r="G56" s="110"/>
      <c r="H56" s="110"/>
      <c r="I56" s="110" t="s">
        <v>52</v>
      </c>
      <c r="J56" s="110"/>
      <c r="K56" s="110"/>
      <c r="L56" s="110" t="s">
        <v>53</v>
      </c>
      <c r="M56" s="110"/>
      <c r="N56" s="110"/>
      <c r="O56" s="110" t="s">
        <v>54</v>
      </c>
      <c r="P56" s="321" t="s">
        <v>55</v>
      </c>
      <c r="Q56" s="321"/>
      <c r="R56" s="321"/>
      <c r="S56" s="305" t="s">
        <v>56</v>
      </c>
    </row>
    <row r="57" spans="1:19" ht="15" customHeight="1">
      <c r="A57" s="322" t="s">
        <v>57</v>
      </c>
      <c r="B57" s="324" t="s">
        <v>58</v>
      </c>
      <c r="C57" s="305" t="s">
        <v>59</v>
      </c>
      <c r="D57" s="305" t="s">
        <v>60</v>
      </c>
      <c r="E57" s="305" t="s">
        <v>61</v>
      </c>
      <c r="F57" s="305" t="s">
        <v>62</v>
      </c>
      <c r="G57" s="305" t="s">
        <v>63</v>
      </c>
      <c r="H57" s="305" t="s">
        <v>64</v>
      </c>
      <c r="I57" s="305" t="s">
        <v>65</v>
      </c>
      <c r="J57" s="305" t="s">
        <v>163</v>
      </c>
      <c r="K57" s="305" t="s">
        <v>164</v>
      </c>
      <c r="L57" s="305" t="s">
        <v>165</v>
      </c>
      <c r="M57" s="305" t="s">
        <v>166</v>
      </c>
      <c r="N57" s="305" t="s">
        <v>167</v>
      </c>
      <c r="O57" s="306" t="s">
        <v>168</v>
      </c>
      <c r="P57" s="307" t="s">
        <v>66</v>
      </c>
      <c r="Q57" s="307" t="s">
        <v>67</v>
      </c>
      <c r="R57" s="307" t="s">
        <v>68</v>
      </c>
      <c r="S57" s="305"/>
    </row>
    <row r="58" spans="1:19" ht="90" customHeight="1">
      <c r="A58" s="323"/>
      <c r="B58" s="32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6"/>
      <c r="P58" s="307"/>
      <c r="Q58" s="307"/>
      <c r="R58" s="307"/>
      <c r="S58" s="305"/>
    </row>
    <row r="59" spans="1:19" ht="25.5">
      <c r="A59" s="111" t="s">
        <v>69</v>
      </c>
      <c r="B59" s="112" t="s">
        <v>85</v>
      </c>
      <c r="C59" s="218" t="s">
        <v>131</v>
      </c>
      <c r="D59" s="251">
        <v>8</v>
      </c>
      <c r="E59" s="251">
        <v>800</v>
      </c>
      <c r="F59" s="251">
        <f aca="true" t="shared" si="15" ref="F59:F64">E59/D59</f>
        <v>100</v>
      </c>
      <c r="G59" s="251">
        <v>8</v>
      </c>
      <c r="H59" s="251">
        <v>6632</v>
      </c>
      <c r="I59" s="131">
        <f aca="true" t="shared" si="16" ref="I59:I64">+H59/G59</f>
        <v>829</v>
      </c>
      <c r="J59" s="251">
        <v>8</v>
      </c>
      <c r="K59" s="251">
        <v>7398</v>
      </c>
      <c r="L59" s="131">
        <f aca="true" t="shared" si="17" ref="L59:L64">K59/J59</f>
        <v>924.75</v>
      </c>
      <c r="M59" s="251">
        <v>8</v>
      </c>
      <c r="N59" s="251">
        <v>2945</v>
      </c>
      <c r="O59" s="251">
        <f aca="true" t="shared" si="18" ref="O59:O64">N59/M59</f>
        <v>368.125</v>
      </c>
      <c r="P59" s="131">
        <f aca="true" t="shared" si="19" ref="P59:P64">O59-F59</f>
        <v>268.125</v>
      </c>
      <c r="Q59" s="131">
        <f aca="true" t="shared" si="20" ref="Q59:Q64">P59-I59</f>
        <v>-560.875</v>
      </c>
      <c r="R59" s="131">
        <f aca="true" t="shared" si="21" ref="R59:R64">Q59-L59</f>
        <v>-1485.625</v>
      </c>
      <c r="S59" s="131" t="s">
        <v>70</v>
      </c>
    </row>
    <row r="60" spans="1:19" ht="18">
      <c r="A60" s="111" t="s">
        <v>79</v>
      </c>
      <c r="B60" s="112" t="s">
        <v>80</v>
      </c>
      <c r="C60" s="218" t="s">
        <v>131</v>
      </c>
      <c r="D60" s="251">
        <v>8</v>
      </c>
      <c r="E60" s="251">
        <v>2422</v>
      </c>
      <c r="F60" s="251">
        <f t="shared" si="15"/>
        <v>302.75</v>
      </c>
      <c r="G60" s="251">
        <v>8</v>
      </c>
      <c r="H60" s="251">
        <v>9385</v>
      </c>
      <c r="I60" s="131">
        <f t="shared" si="16"/>
        <v>1173.125</v>
      </c>
      <c r="J60" s="251">
        <v>8</v>
      </c>
      <c r="K60" s="251">
        <v>9385</v>
      </c>
      <c r="L60" s="131">
        <f t="shared" si="17"/>
        <v>1173.125</v>
      </c>
      <c r="M60" s="251">
        <v>8</v>
      </c>
      <c r="N60" s="251">
        <v>3422</v>
      </c>
      <c r="O60" s="251">
        <f t="shared" si="18"/>
        <v>427.75</v>
      </c>
      <c r="P60" s="131">
        <f t="shared" si="19"/>
        <v>125</v>
      </c>
      <c r="Q60" s="131">
        <f t="shared" si="20"/>
        <v>-1048.125</v>
      </c>
      <c r="R60" s="131">
        <f t="shared" si="21"/>
        <v>-2221.25</v>
      </c>
      <c r="S60" s="131" t="s">
        <v>70</v>
      </c>
    </row>
    <row r="61" spans="1:19" ht="18">
      <c r="A61" s="111" t="s">
        <v>81</v>
      </c>
      <c r="B61" s="112" t="s">
        <v>82</v>
      </c>
      <c r="C61" s="218" t="s">
        <v>131</v>
      </c>
      <c r="D61" s="251">
        <v>8</v>
      </c>
      <c r="E61" s="251">
        <v>130</v>
      </c>
      <c r="F61" s="251">
        <f t="shared" si="15"/>
        <v>16.25</v>
      </c>
      <c r="G61" s="251">
        <v>8</v>
      </c>
      <c r="H61" s="251">
        <v>1450</v>
      </c>
      <c r="I61" s="131">
        <f t="shared" si="16"/>
        <v>181.25</v>
      </c>
      <c r="J61" s="251">
        <v>8</v>
      </c>
      <c r="K61" s="251">
        <v>1450</v>
      </c>
      <c r="L61" s="131">
        <f t="shared" si="17"/>
        <v>181.25</v>
      </c>
      <c r="M61" s="251">
        <v>8</v>
      </c>
      <c r="N61" s="251">
        <v>900</v>
      </c>
      <c r="O61" s="251">
        <f t="shared" si="18"/>
        <v>112.5</v>
      </c>
      <c r="P61" s="131">
        <f t="shared" si="19"/>
        <v>96.25</v>
      </c>
      <c r="Q61" s="131">
        <f t="shared" si="20"/>
        <v>-85</v>
      </c>
      <c r="R61" s="131">
        <f t="shared" si="21"/>
        <v>-266.25</v>
      </c>
      <c r="S61" s="131" t="s">
        <v>70</v>
      </c>
    </row>
    <row r="62" spans="1:19" ht="25.5">
      <c r="A62" s="208" t="s">
        <v>83</v>
      </c>
      <c r="B62" s="112" t="s">
        <v>88</v>
      </c>
      <c r="C62" s="218" t="s">
        <v>131</v>
      </c>
      <c r="D62" s="251">
        <v>8</v>
      </c>
      <c r="E62" s="251">
        <v>202</v>
      </c>
      <c r="F62" s="251">
        <f t="shared" si="15"/>
        <v>25.25</v>
      </c>
      <c r="G62" s="251">
        <v>8</v>
      </c>
      <c r="H62" s="251">
        <v>2062</v>
      </c>
      <c r="I62" s="131">
        <f t="shared" si="16"/>
        <v>257.75</v>
      </c>
      <c r="J62" s="251">
        <v>8</v>
      </c>
      <c r="K62" s="251">
        <v>2062</v>
      </c>
      <c r="L62" s="131">
        <f t="shared" si="17"/>
        <v>257.75</v>
      </c>
      <c r="M62" s="251">
        <v>8</v>
      </c>
      <c r="N62" s="251">
        <v>420</v>
      </c>
      <c r="O62" s="251">
        <f t="shared" si="18"/>
        <v>52.5</v>
      </c>
      <c r="P62" s="131">
        <f t="shared" si="19"/>
        <v>27.25</v>
      </c>
      <c r="Q62" s="131">
        <f t="shared" si="20"/>
        <v>-230.5</v>
      </c>
      <c r="R62" s="131">
        <f t="shared" si="21"/>
        <v>-488.25</v>
      </c>
      <c r="S62" s="131" t="s">
        <v>70</v>
      </c>
    </row>
    <row r="63" spans="1:19" ht="25.5">
      <c r="A63" s="208" t="s">
        <v>87</v>
      </c>
      <c r="B63" s="112" t="s">
        <v>126</v>
      </c>
      <c r="C63" s="218" t="s">
        <v>131</v>
      </c>
      <c r="D63" s="251">
        <v>8</v>
      </c>
      <c r="E63" s="251">
        <v>1290</v>
      </c>
      <c r="F63" s="251">
        <f t="shared" si="15"/>
        <v>161.25</v>
      </c>
      <c r="G63" s="251">
        <v>8</v>
      </c>
      <c r="H63" s="251">
        <v>500</v>
      </c>
      <c r="I63" s="131">
        <f t="shared" si="16"/>
        <v>62.5</v>
      </c>
      <c r="J63" s="251">
        <v>8</v>
      </c>
      <c r="K63" s="251">
        <v>6920</v>
      </c>
      <c r="L63" s="131">
        <f t="shared" si="17"/>
        <v>865</v>
      </c>
      <c r="M63" s="251">
        <v>8</v>
      </c>
      <c r="N63" s="251">
        <v>1524</v>
      </c>
      <c r="O63" s="251">
        <f t="shared" si="18"/>
        <v>190.5</v>
      </c>
      <c r="P63" s="131">
        <f t="shared" si="19"/>
        <v>29.25</v>
      </c>
      <c r="Q63" s="131">
        <f t="shared" si="20"/>
        <v>-33.25</v>
      </c>
      <c r="R63" s="131">
        <f t="shared" si="21"/>
        <v>-898.25</v>
      </c>
      <c r="S63" s="131" t="s">
        <v>70</v>
      </c>
    </row>
    <row r="64" spans="1:19" ht="25.5">
      <c r="A64" s="208" t="s">
        <v>127</v>
      </c>
      <c r="B64" s="112" t="s">
        <v>133</v>
      </c>
      <c r="C64" s="219" t="s">
        <v>136</v>
      </c>
      <c r="D64" s="251">
        <v>20</v>
      </c>
      <c r="E64" s="251">
        <v>11867</v>
      </c>
      <c r="F64" s="251">
        <f t="shared" si="15"/>
        <v>593.35</v>
      </c>
      <c r="G64" s="251">
        <v>38</v>
      </c>
      <c r="H64" s="251">
        <v>24026</v>
      </c>
      <c r="I64" s="131">
        <f t="shared" si="16"/>
        <v>632.2631578947369</v>
      </c>
      <c r="J64" s="251">
        <v>38</v>
      </c>
      <c r="K64" s="251">
        <v>25536</v>
      </c>
      <c r="L64" s="131">
        <f t="shared" si="17"/>
        <v>672</v>
      </c>
      <c r="M64" s="251">
        <v>38</v>
      </c>
      <c r="N64" s="251">
        <v>25529</v>
      </c>
      <c r="O64" s="251">
        <f t="shared" si="18"/>
        <v>671.8157894736842</v>
      </c>
      <c r="P64" s="131">
        <f t="shared" si="19"/>
        <v>78.46578947368414</v>
      </c>
      <c r="Q64" s="131">
        <f t="shared" si="20"/>
        <v>-553.7973684210527</v>
      </c>
      <c r="R64" s="131">
        <f t="shared" si="21"/>
        <v>-1225.7973684210529</v>
      </c>
      <c r="S64" s="131" t="s">
        <v>70</v>
      </c>
    </row>
    <row r="65" spans="1:19" ht="15">
      <c r="A65" s="136"/>
      <c r="B65" s="112" t="s">
        <v>24</v>
      </c>
      <c r="C65" s="113"/>
      <c r="D65" s="251">
        <f>SUM(D59:D64)</f>
        <v>60</v>
      </c>
      <c r="E65" s="248">
        <f>SUM(E59:E64)</f>
        <v>16711</v>
      </c>
      <c r="F65" s="131">
        <f aca="true" t="shared" si="22" ref="F65:R65">SUM(F59:F64)</f>
        <v>1198.85</v>
      </c>
      <c r="G65" s="251">
        <f t="shared" si="22"/>
        <v>78</v>
      </c>
      <c r="H65" s="248">
        <f t="shared" si="22"/>
        <v>44055</v>
      </c>
      <c r="I65" s="131">
        <f t="shared" si="22"/>
        <v>3135.8881578947367</v>
      </c>
      <c r="J65" s="251">
        <f t="shared" si="22"/>
        <v>78</v>
      </c>
      <c r="K65" s="248">
        <f t="shared" si="22"/>
        <v>52751</v>
      </c>
      <c r="L65" s="131">
        <f t="shared" si="22"/>
        <v>4073.875</v>
      </c>
      <c r="M65" s="251">
        <f t="shared" si="22"/>
        <v>78</v>
      </c>
      <c r="N65" s="248">
        <f t="shared" si="22"/>
        <v>34740</v>
      </c>
      <c r="O65" s="131">
        <f t="shared" si="22"/>
        <v>1823.1907894736842</v>
      </c>
      <c r="P65" s="131">
        <f t="shared" si="22"/>
        <v>624.3407894736841</v>
      </c>
      <c r="Q65" s="131">
        <f t="shared" si="22"/>
        <v>-2511.547368421053</v>
      </c>
      <c r="R65" s="131">
        <f t="shared" si="22"/>
        <v>-6585.422368421053</v>
      </c>
      <c r="S65" s="131"/>
    </row>
    <row r="66" spans="1:19" ht="15">
      <c r="A66" s="115"/>
      <c r="B66" s="116"/>
      <c r="C66" s="117"/>
      <c r="D66" s="132"/>
      <c r="E66" s="131"/>
      <c r="F66" s="133"/>
      <c r="G66" s="134"/>
      <c r="H66" s="135"/>
      <c r="I66" s="131"/>
      <c r="J66" s="133"/>
      <c r="K66" s="134"/>
      <c r="L66" s="119"/>
      <c r="M66" s="119"/>
      <c r="N66" s="119"/>
      <c r="O66" s="119"/>
      <c r="P66" s="119"/>
      <c r="Q66" s="119"/>
      <c r="R66" s="119"/>
      <c r="S66" s="119"/>
    </row>
    <row r="67" spans="1:19" ht="15">
      <c r="A67" s="115"/>
      <c r="B67" s="116"/>
      <c r="C67" s="308" t="s">
        <v>71</v>
      </c>
      <c r="D67" s="309"/>
      <c r="E67" s="118" t="s">
        <v>72</v>
      </c>
      <c r="F67" s="314" t="s">
        <v>44</v>
      </c>
      <c r="G67" s="315"/>
      <c r="H67" s="316" t="s">
        <v>73</v>
      </c>
      <c r="I67" s="118" t="s">
        <v>72</v>
      </c>
      <c r="J67" s="314"/>
      <c r="K67" s="315"/>
      <c r="L67" s="119"/>
      <c r="M67" s="119"/>
      <c r="N67" s="119"/>
      <c r="O67" s="119"/>
      <c r="P67" s="119"/>
      <c r="Q67" s="119"/>
      <c r="R67" s="119"/>
      <c r="S67" s="119"/>
    </row>
    <row r="68" spans="1:19" ht="15">
      <c r="A68" s="115"/>
      <c r="B68" s="116"/>
      <c r="C68" s="310"/>
      <c r="D68" s="311"/>
      <c r="E68" s="118" t="s">
        <v>74</v>
      </c>
      <c r="F68" s="303"/>
      <c r="G68" s="304"/>
      <c r="H68" s="317"/>
      <c r="I68" s="118" t="s">
        <v>74</v>
      </c>
      <c r="J68" s="303"/>
      <c r="K68" s="304"/>
      <c r="L68" s="119"/>
      <c r="M68" s="119"/>
      <c r="N68" s="119"/>
      <c r="O68" s="119"/>
      <c r="P68" s="119"/>
      <c r="Q68" s="119"/>
      <c r="R68" s="119"/>
      <c r="S68" s="119"/>
    </row>
    <row r="69" spans="1:19" ht="15">
      <c r="A69" s="115"/>
      <c r="B69" s="116"/>
      <c r="C69" s="312"/>
      <c r="D69" s="313"/>
      <c r="E69" s="118" t="s">
        <v>75</v>
      </c>
      <c r="F69" s="303"/>
      <c r="G69" s="304"/>
      <c r="H69" s="318"/>
      <c r="I69" s="118" t="s">
        <v>75</v>
      </c>
      <c r="J69" s="303"/>
      <c r="K69" s="304"/>
      <c r="L69" s="119"/>
      <c r="M69" s="119"/>
      <c r="N69" s="119"/>
      <c r="O69" s="119"/>
      <c r="P69" s="119"/>
      <c r="Q69" s="119"/>
      <c r="R69" s="119"/>
      <c r="S69" s="119"/>
    </row>
    <row r="70" spans="11:14" ht="15">
      <c r="K70" s="91"/>
      <c r="N70" s="91"/>
    </row>
  </sheetData>
  <sheetProtection/>
  <mergeCells count="87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C20:D22"/>
    <mergeCell ref="F20:G20"/>
    <mergeCell ref="H20:H22"/>
    <mergeCell ref="J20:K20"/>
    <mergeCell ref="F21:G21"/>
    <mergeCell ref="J21:K21"/>
    <mergeCell ref="F22:G22"/>
    <mergeCell ref="J22:K22"/>
    <mergeCell ref="A29:B29"/>
    <mergeCell ref="P30:R30"/>
    <mergeCell ref="S30:S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C45:D47"/>
    <mergeCell ref="F45:G45"/>
    <mergeCell ref="H45:H47"/>
    <mergeCell ref="J45:K45"/>
    <mergeCell ref="F46:G46"/>
    <mergeCell ref="J46:K46"/>
    <mergeCell ref="F47:G47"/>
    <mergeCell ref="J47:K47"/>
    <mergeCell ref="A55:B55"/>
    <mergeCell ref="P56:R56"/>
    <mergeCell ref="S56:S58"/>
    <mergeCell ref="A57:A58"/>
    <mergeCell ref="B57:B58"/>
    <mergeCell ref="C57:C58"/>
    <mergeCell ref="D57:D58"/>
    <mergeCell ref="E57:E58"/>
    <mergeCell ref="F57:F58"/>
    <mergeCell ref="G57:G58"/>
    <mergeCell ref="Q57:Q58"/>
    <mergeCell ref="R57:R58"/>
    <mergeCell ref="C67:D69"/>
    <mergeCell ref="F67:G67"/>
    <mergeCell ref="H67:H69"/>
    <mergeCell ref="J67:K67"/>
    <mergeCell ref="F68:G68"/>
    <mergeCell ref="H57:H58"/>
    <mergeCell ref="I57:I58"/>
    <mergeCell ref="J57:J58"/>
    <mergeCell ref="J68:K68"/>
    <mergeCell ref="F69:G69"/>
    <mergeCell ref="J69:K69"/>
    <mergeCell ref="N57:N58"/>
    <mergeCell ref="O57:O58"/>
    <mergeCell ref="P57:P58"/>
    <mergeCell ref="K57:K58"/>
    <mergeCell ref="L57:L58"/>
    <mergeCell ref="M57:M58"/>
  </mergeCells>
  <printOptions/>
  <pageMargins left="0.21" right="0.17" top="0.27" bottom="0.28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J57"/>
  <sheetViews>
    <sheetView zoomScalePageLayoutView="0" workbookViewId="0" topLeftCell="A37">
      <selection activeCell="A42" sqref="A42"/>
    </sheetView>
  </sheetViews>
  <sheetFormatPr defaultColWidth="9.140625" defaultRowHeight="15"/>
  <cols>
    <col min="1" max="1" width="9.140625" style="0" customWidth="1"/>
    <col min="2" max="2" width="21.00390625" style="0" customWidth="1"/>
    <col min="3" max="3" width="15.421875" style="0" customWidth="1"/>
    <col min="4" max="4" width="17.28125" style="0" customWidth="1"/>
    <col min="5" max="5" width="11.140625" style="0" customWidth="1"/>
    <col min="6" max="6" width="11.7109375" style="0" customWidth="1"/>
    <col min="7" max="7" width="11.28125" style="0" customWidth="1"/>
    <col min="8" max="8" width="11.00390625" style="0" customWidth="1"/>
    <col min="9" max="9" width="12.140625" style="0" customWidth="1"/>
    <col min="10" max="10" width="13.28125" style="0" customWidth="1"/>
  </cols>
  <sheetData>
    <row r="2" spans="1:10" ht="15.75">
      <c r="A2" s="137" t="s">
        <v>89</v>
      </c>
      <c r="B2" s="138"/>
      <c r="C2" s="139"/>
      <c r="D2" s="140"/>
      <c r="E2" s="138"/>
      <c r="F2" s="138"/>
      <c r="G2" s="138"/>
      <c r="H2" s="138"/>
      <c r="I2" s="138"/>
      <c r="J2" s="141"/>
    </row>
    <row r="3" spans="1:10" ht="15">
      <c r="A3" s="95" t="s">
        <v>155</v>
      </c>
      <c r="B3" s="142"/>
      <c r="C3" s="143"/>
      <c r="D3" s="144"/>
      <c r="E3" s="145"/>
      <c r="F3" s="145"/>
      <c r="G3" s="145"/>
      <c r="H3" s="145"/>
      <c r="I3" s="145"/>
      <c r="J3" s="144"/>
    </row>
    <row r="4" spans="1:10" ht="15.75" thickBot="1">
      <c r="A4" s="95"/>
      <c r="B4" s="142"/>
      <c r="C4" s="143"/>
      <c r="D4" s="144"/>
      <c r="E4" s="145"/>
      <c r="F4" s="145"/>
      <c r="G4" s="145"/>
      <c r="H4" s="145"/>
      <c r="I4" s="145"/>
      <c r="J4" s="144"/>
    </row>
    <row r="5" spans="1:10" ht="34.5" customHeight="1">
      <c r="A5" s="226" t="s">
        <v>50</v>
      </c>
      <c r="B5" s="147">
        <v>9120</v>
      </c>
      <c r="C5" s="148" t="s">
        <v>90</v>
      </c>
      <c r="D5" s="149" t="s">
        <v>46</v>
      </c>
      <c r="E5" s="150"/>
      <c r="F5" s="150"/>
      <c r="G5" s="150"/>
      <c r="H5" s="150"/>
      <c r="I5" s="151"/>
      <c r="J5" s="152" t="s">
        <v>56</v>
      </c>
    </row>
    <row r="6" spans="1:10" ht="20.25" customHeight="1">
      <c r="A6" s="225" t="s">
        <v>91</v>
      </c>
      <c r="B6" s="154" t="s">
        <v>92</v>
      </c>
      <c r="C6" s="155"/>
      <c r="D6" s="156"/>
      <c r="E6" s="157"/>
      <c r="F6" s="157"/>
      <c r="G6" s="157"/>
      <c r="H6" s="157"/>
      <c r="I6" s="158"/>
      <c r="J6" s="159" t="s">
        <v>93</v>
      </c>
    </row>
    <row r="7" spans="1:10" ht="35.25" customHeight="1">
      <c r="A7" s="160"/>
      <c r="B7" s="161"/>
      <c r="C7" s="162"/>
      <c r="D7" s="228" t="s">
        <v>94</v>
      </c>
      <c r="E7" s="163"/>
      <c r="F7" s="163"/>
      <c r="G7" s="163"/>
      <c r="H7" s="163"/>
      <c r="I7" s="164"/>
      <c r="J7" s="159" t="s">
        <v>93</v>
      </c>
    </row>
    <row r="8" spans="1:10" ht="65.25" customHeight="1">
      <c r="A8" s="227" t="s">
        <v>143</v>
      </c>
      <c r="B8" s="164"/>
      <c r="C8" s="166" t="s">
        <v>96</v>
      </c>
      <c r="D8" s="166" t="s">
        <v>97</v>
      </c>
      <c r="E8" s="166" t="s">
        <v>98</v>
      </c>
      <c r="F8" s="166" t="s">
        <v>99</v>
      </c>
      <c r="G8" s="166" t="s">
        <v>148</v>
      </c>
      <c r="H8" s="166" t="s">
        <v>169</v>
      </c>
      <c r="I8" s="167" t="s">
        <v>100</v>
      </c>
      <c r="J8" s="174"/>
    </row>
    <row r="9" spans="1:10" ht="93.75" customHeight="1">
      <c r="A9" s="169" t="s">
        <v>101</v>
      </c>
      <c r="B9" s="229" t="s">
        <v>102</v>
      </c>
      <c r="C9" s="175"/>
      <c r="D9" s="171" t="s">
        <v>85</v>
      </c>
      <c r="E9" s="131">
        <f>+'Aneks 3'!E33</f>
        <v>2540</v>
      </c>
      <c r="F9" s="131">
        <f>+'Aneks 3'!H33</f>
        <v>4500</v>
      </c>
      <c r="G9" s="131">
        <f>+'Aneks 3'!K33</f>
        <v>4558</v>
      </c>
      <c r="H9" s="131">
        <f>+'Aneks 3'!N33</f>
        <v>3558</v>
      </c>
      <c r="I9" s="176">
        <f>H9/G9*100%</f>
        <v>0.7806055287406757</v>
      </c>
      <c r="J9" s="172" t="s">
        <v>93</v>
      </c>
    </row>
    <row r="10" spans="1:10" ht="30.75" customHeight="1">
      <c r="A10" s="177"/>
      <c r="B10" s="178"/>
      <c r="C10" s="178"/>
      <c r="D10" s="171" t="s">
        <v>78</v>
      </c>
      <c r="E10" s="131">
        <f>+'Aneks 3'!E34</f>
        <v>9224</v>
      </c>
      <c r="F10" s="131">
        <f>+'Aneks 3'!H34</f>
        <v>14496</v>
      </c>
      <c r="G10" s="131">
        <f>+'Aneks 3'!K34</f>
        <v>14496</v>
      </c>
      <c r="H10" s="131">
        <f>+'Aneks 3'!N34</f>
        <v>7320</v>
      </c>
      <c r="I10" s="176">
        <f aca="true" t="shared" si="0" ref="I10:I18">H10/G10*100%</f>
        <v>0.5049668874172185</v>
      </c>
      <c r="J10" s="172" t="s">
        <v>93</v>
      </c>
    </row>
    <row r="11" spans="1:10" ht="23.25" customHeight="1">
      <c r="A11" s="177"/>
      <c r="B11" s="178"/>
      <c r="C11" s="178"/>
      <c r="D11" s="171" t="s">
        <v>80</v>
      </c>
      <c r="E11" s="251">
        <f>+'Aneks 3'!E35</f>
        <v>5200</v>
      </c>
      <c r="F11" s="251">
        <f>+'Aneks 3'!H35</f>
        <v>7370</v>
      </c>
      <c r="G11" s="251">
        <f>+'Aneks 3'!K35</f>
        <v>7370</v>
      </c>
      <c r="H11" s="251">
        <f>+'Aneks 3'!N35</f>
        <v>5966</v>
      </c>
      <c r="I11" s="176">
        <f t="shared" si="0"/>
        <v>0.8094979647218453</v>
      </c>
      <c r="J11" s="172" t="s">
        <v>93</v>
      </c>
    </row>
    <row r="12" spans="1:10" ht="25.5">
      <c r="A12" s="177"/>
      <c r="B12" s="178"/>
      <c r="C12" s="178"/>
      <c r="D12" s="171" t="s">
        <v>82</v>
      </c>
      <c r="E12" s="131">
        <f>+'Aneks 3'!E36</f>
        <v>1200</v>
      </c>
      <c r="F12" s="131">
        <f>+'Aneks 3'!H36</f>
        <v>2940</v>
      </c>
      <c r="G12" s="131">
        <f>+'Aneks 3'!K36</f>
        <v>2940</v>
      </c>
      <c r="H12" s="131">
        <f>+'Aneks 3'!N36</f>
        <v>1200</v>
      </c>
      <c r="I12" s="176">
        <f t="shared" si="0"/>
        <v>0.40816326530612246</v>
      </c>
      <c r="J12" s="172" t="s">
        <v>93</v>
      </c>
    </row>
    <row r="13" spans="1:10" ht="15">
      <c r="A13" s="177"/>
      <c r="B13" s="178"/>
      <c r="C13" s="178"/>
      <c r="D13" s="171" t="s">
        <v>86</v>
      </c>
      <c r="E13" s="131">
        <f>+'Aneks 3'!E37</f>
        <v>1000</v>
      </c>
      <c r="F13" s="131">
        <f>+'Aneks 3'!H37</f>
        <v>1200</v>
      </c>
      <c r="G13" s="131">
        <f>+'Aneks 3'!K37</f>
        <v>1200</v>
      </c>
      <c r="H13" s="131">
        <f>+'Aneks 3'!N37</f>
        <v>1200</v>
      </c>
      <c r="I13" s="176">
        <f t="shared" si="0"/>
        <v>1</v>
      </c>
      <c r="J13" s="172" t="s">
        <v>93</v>
      </c>
    </row>
    <row r="14" spans="1:10" ht="25.5">
      <c r="A14" s="177"/>
      <c r="B14" s="178"/>
      <c r="C14" s="178"/>
      <c r="D14" s="171" t="s">
        <v>88</v>
      </c>
      <c r="E14" s="131">
        <f>+'Aneks 3'!E38</f>
        <v>1700</v>
      </c>
      <c r="F14" s="131">
        <f>+'Aneks 3'!H38</f>
        <v>2812</v>
      </c>
      <c r="G14" s="131">
        <f>+'Aneks 3'!K38</f>
        <v>2812</v>
      </c>
      <c r="H14" s="131">
        <f>+'Aneks 3'!N38</f>
        <v>1490</v>
      </c>
      <c r="I14" s="176">
        <f t="shared" si="0"/>
        <v>0.5298719772403983</v>
      </c>
      <c r="J14" s="172" t="s">
        <v>93</v>
      </c>
    </row>
    <row r="15" spans="1:10" ht="25.5">
      <c r="A15" s="177"/>
      <c r="B15" s="178"/>
      <c r="C15" s="178"/>
      <c r="D15" s="112" t="s">
        <v>128</v>
      </c>
      <c r="E15" s="131">
        <f>+'Aneks 3'!E39</f>
        <v>1300</v>
      </c>
      <c r="F15" s="131">
        <f>+'Aneks 3'!H39</f>
        <v>1400</v>
      </c>
      <c r="G15" s="131">
        <f>+'Aneks 3'!K39</f>
        <v>1400</v>
      </c>
      <c r="H15" s="131">
        <f>+'Aneks 3'!N39</f>
        <v>1400</v>
      </c>
      <c r="I15" s="176">
        <f t="shared" si="0"/>
        <v>1</v>
      </c>
      <c r="J15" s="172" t="s">
        <v>93</v>
      </c>
    </row>
    <row r="16" spans="1:10" ht="25.5">
      <c r="A16" s="177"/>
      <c r="B16" s="178"/>
      <c r="C16" s="178"/>
      <c r="D16" s="112" t="s">
        <v>126</v>
      </c>
      <c r="E16" s="131">
        <f>+'Aneks 3'!E40</f>
        <v>3269</v>
      </c>
      <c r="F16" s="131">
        <f>+'Aneks 3'!H40</f>
        <v>7500</v>
      </c>
      <c r="G16" s="131">
        <f>+'Aneks 3'!K40</f>
        <v>7692</v>
      </c>
      <c r="H16" s="131">
        <f>+'Aneks 3'!N40</f>
        <v>7098</v>
      </c>
      <c r="I16" s="176">
        <f t="shared" si="0"/>
        <v>0.9227769110764431</v>
      </c>
      <c r="J16" s="172" t="s">
        <v>93</v>
      </c>
    </row>
    <row r="17" spans="1:10" ht="38.25">
      <c r="A17" s="177"/>
      <c r="B17" s="178"/>
      <c r="C17" s="178"/>
      <c r="D17" s="112" t="s">
        <v>146</v>
      </c>
      <c r="E17" s="131">
        <f>+'Aneks 3'!E41</f>
        <v>4748</v>
      </c>
      <c r="F17" s="131">
        <f>+'Aneks 3'!H41</f>
        <v>0</v>
      </c>
      <c r="G17" s="131">
        <f>+'Aneks 3'!K41</f>
        <v>472</v>
      </c>
      <c r="H17" s="131">
        <f>+'Aneks 3'!N41</f>
        <v>472</v>
      </c>
      <c r="I17" s="176">
        <f t="shared" si="0"/>
        <v>1</v>
      </c>
      <c r="J17" s="172" t="s">
        <v>93</v>
      </c>
    </row>
    <row r="18" spans="1:10" ht="51">
      <c r="A18" s="177"/>
      <c r="B18" s="178"/>
      <c r="C18" s="178"/>
      <c r="D18" s="112" t="s">
        <v>124</v>
      </c>
      <c r="E18" s="131">
        <f>+'Aneks 3'!E42</f>
        <v>179590</v>
      </c>
      <c r="F18" s="131">
        <f>+'Aneks 3'!H42</f>
        <v>191063</v>
      </c>
      <c r="G18" s="131">
        <f>+'Aneks 3'!K42</f>
        <v>204070</v>
      </c>
      <c r="H18" s="131">
        <f>+'Aneks 3'!N42</f>
        <v>199305</v>
      </c>
      <c r="I18" s="176">
        <f t="shared" si="0"/>
        <v>0.9766501690596364</v>
      </c>
      <c r="J18" s="172" t="s">
        <v>93</v>
      </c>
    </row>
    <row r="19" spans="1:10" ht="15">
      <c r="A19" s="177"/>
      <c r="B19" s="178"/>
      <c r="C19" s="178"/>
      <c r="D19" s="178"/>
      <c r="E19" s="209">
        <f>SUM(E9:E18)</f>
        <v>209771</v>
      </c>
      <c r="F19" s="209">
        <f>SUM(F9:F18)</f>
        <v>233281</v>
      </c>
      <c r="G19" s="209">
        <f>SUM(G9:G18)</f>
        <v>247010</v>
      </c>
      <c r="H19" s="209">
        <f>SUM(H9:H18)</f>
        <v>229009</v>
      </c>
      <c r="I19" s="212">
        <f>+H19/G19</f>
        <v>0.9271244079187078</v>
      </c>
      <c r="J19" s="209">
        <f>SUM(J9:J18)</f>
        <v>0</v>
      </c>
    </row>
    <row r="20" spans="2:5" ht="15">
      <c r="B20" s="211"/>
      <c r="C20" s="89"/>
      <c r="D20" s="210"/>
      <c r="E20" s="210"/>
    </row>
    <row r="21" spans="3:5" ht="15">
      <c r="C21" s="1"/>
      <c r="D21" s="173"/>
      <c r="E21" s="173"/>
    </row>
    <row r="22" spans="3:5" ht="15">
      <c r="C22" s="1"/>
      <c r="D22" s="173"/>
      <c r="E22" s="173"/>
    </row>
    <row r="23" spans="1:10" ht="15.75">
      <c r="A23" s="137" t="s">
        <v>89</v>
      </c>
      <c r="B23" s="138"/>
      <c r="C23" s="139"/>
      <c r="D23" s="140"/>
      <c r="E23" s="138"/>
      <c r="F23" s="138"/>
      <c r="G23" s="138"/>
      <c r="H23" s="138"/>
      <c r="I23" s="138"/>
      <c r="J23" s="141"/>
    </row>
    <row r="24" spans="1:10" ht="15.75" thickBot="1">
      <c r="A24" s="95" t="s">
        <v>155</v>
      </c>
      <c r="B24" s="142"/>
      <c r="C24" s="143"/>
      <c r="D24" s="144"/>
      <c r="E24" s="145"/>
      <c r="F24" s="145"/>
      <c r="G24" s="145"/>
      <c r="H24" s="145"/>
      <c r="I24" s="145"/>
      <c r="J24" s="144"/>
    </row>
    <row r="25" spans="1:10" ht="82.5" customHeight="1">
      <c r="A25" s="146" t="s">
        <v>50</v>
      </c>
      <c r="B25" s="147">
        <v>10430</v>
      </c>
      <c r="C25" s="179" t="s">
        <v>90</v>
      </c>
      <c r="D25" s="149" t="s">
        <v>46</v>
      </c>
      <c r="E25" s="150"/>
      <c r="F25" s="150"/>
      <c r="G25" s="150"/>
      <c r="H25" s="150"/>
      <c r="I25" s="151"/>
      <c r="J25" s="180" t="s">
        <v>56</v>
      </c>
    </row>
    <row r="26" spans="1:10" ht="31.5">
      <c r="A26" s="153" t="s">
        <v>91</v>
      </c>
      <c r="B26" s="154" t="s">
        <v>92</v>
      </c>
      <c r="C26" s="181"/>
      <c r="D26" s="182"/>
      <c r="E26" s="183"/>
      <c r="F26" s="183"/>
      <c r="G26" s="183"/>
      <c r="H26" s="183"/>
      <c r="I26" s="184"/>
      <c r="J26" s="159" t="s">
        <v>93</v>
      </c>
    </row>
    <row r="27" spans="1:10" ht="30" customHeight="1">
      <c r="A27" s="160"/>
      <c r="B27" s="154"/>
      <c r="C27" s="154"/>
      <c r="D27" s="185" t="s">
        <v>94</v>
      </c>
      <c r="E27" s="186"/>
      <c r="F27" s="186"/>
      <c r="G27" s="186"/>
      <c r="H27" s="186"/>
      <c r="I27" s="187"/>
      <c r="J27" s="159" t="s">
        <v>93</v>
      </c>
    </row>
    <row r="28" spans="1:10" ht="66">
      <c r="A28" s="165" t="s">
        <v>95</v>
      </c>
      <c r="B28" s="187"/>
      <c r="C28" s="188" t="s">
        <v>96</v>
      </c>
      <c r="D28" s="188" t="s">
        <v>97</v>
      </c>
      <c r="E28" s="188" t="s">
        <v>98</v>
      </c>
      <c r="F28" s="188" t="s">
        <v>99</v>
      </c>
      <c r="G28" s="188" t="s">
        <v>147</v>
      </c>
      <c r="H28" s="166" t="s">
        <v>169</v>
      </c>
      <c r="I28" s="188" t="s">
        <v>100</v>
      </c>
      <c r="J28" s="168"/>
    </row>
    <row r="29" spans="1:10" ht="96">
      <c r="A29" s="169" t="s">
        <v>101</v>
      </c>
      <c r="B29" s="170" t="s">
        <v>103</v>
      </c>
      <c r="C29" s="175"/>
      <c r="D29" s="171" t="s">
        <v>85</v>
      </c>
      <c r="E29" s="114">
        <f>+'Aneks 3'!E11</f>
        <v>400</v>
      </c>
      <c r="F29" s="114">
        <f>+'Aneks 3'!H11</f>
        <v>850</v>
      </c>
      <c r="G29" s="114">
        <f>+'Aneks 3'!K11</f>
        <v>850</v>
      </c>
      <c r="H29" s="114">
        <f>+'Aneks 3'!N11</f>
        <v>850</v>
      </c>
      <c r="I29" s="176">
        <f>+H29/G29</f>
        <v>1</v>
      </c>
      <c r="J29" s="172" t="s">
        <v>93</v>
      </c>
    </row>
    <row r="30" spans="1:10" ht="25.5">
      <c r="A30" s="177"/>
      <c r="B30" s="178"/>
      <c r="C30" s="178"/>
      <c r="D30" s="171" t="s">
        <v>78</v>
      </c>
      <c r="E30" s="217">
        <f>+'Aneks 3'!E12</f>
        <v>4030</v>
      </c>
      <c r="F30" s="217">
        <f>+'Aneks 3'!H12</f>
        <v>7054</v>
      </c>
      <c r="G30" s="217">
        <f>+'Aneks 3'!K12</f>
        <v>7054</v>
      </c>
      <c r="H30" s="217">
        <f>+'Aneks 3'!N12</f>
        <v>3556</v>
      </c>
      <c r="I30" s="176">
        <f aca="true" t="shared" si="1" ref="I30:I35">+H30/G30</f>
        <v>0.5041111426141196</v>
      </c>
      <c r="J30" s="172" t="s">
        <v>93</v>
      </c>
    </row>
    <row r="31" spans="1:10" ht="15">
      <c r="A31" s="177"/>
      <c r="B31" s="178"/>
      <c r="C31" s="178"/>
      <c r="D31" s="171" t="s">
        <v>80</v>
      </c>
      <c r="E31" s="217">
        <f>+'Aneks 3'!E13</f>
        <v>200</v>
      </c>
      <c r="F31" s="217">
        <f>+'Aneks 3'!H13</f>
        <v>750</v>
      </c>
      <c r="G31" s="217">
        <f>+'Aneks 3'!K13</f>
        <v>750</v>
      </c>
      <c r="H31" s="217">
        <f>+'Aneks 3'!N13</f>
        <v>750</v>
      </c>
      <c r="I31" s="176">
        <f t="shared" si="1"/>
        <v>1</v>
      </c>
      <c r="J31" s="172" t="s">
        <v>93</v>
      </c>
    </row>
    <row r="32" spans="1:10" ht="25.5">
      <c r="A32" s="177"/>
      <c r="B32" s="178"/>
      <c r="C32" s="178"/>
      <c r="D32" s="171" t="s">
        <v>82</v>
      </c>
      <c r="E32" s="217">
        <f>+'Aneks 3'!E14</f>
        <v>600</v>
      </c>
      <c r="F32" s="217">
        <f>+'Aneks 3'!H14</f>
        <v>600</v>
      </c>
      <c r="G32" s="217">
        <f>+'Aneks 3'!K14</f>
        <v>600</v>
      </c>
      <c r="H32" s="217">
        <f>+'Aneks 3'!N14</f>
        <v>511</v>
      </c>
      <c r="I32" s="176">
        <f t="shared" si="1"/>
        <v>0.8516666666666667</v>
      </c>
      <c r="J32" s="172" t="s">
        <v>93</v>
      </c>
    </row>
    <row r="33" spans="1:10" ht="15">
      <c r="A33" s="177"/>
      <c r="B33" s="178"/>
      <c r="C33" s="178"/>
      <c r="D33" s="171" t="s">
        <v>104</v>
      </c>
      <c r="E33" s="217">
        <f>+'Aneks 3'!E15</f>
        <v>200</v>
      </c>
      <c r="F33" s="217">
        <f>+'Aneks 3'!H15</f>
        <v>240</v>
      </c>
      <c r="G33" s="217">
        <f>+'Aneks 3'!K15</f>
        <v>240</v>
      </c>
      <c r="H33" s="217">
        <f>+'Aneks 3'!N15</f>
        <v>240</v>
      </c>
      <c r="I33" s="176">
        <f t="shared" si="1"/>
        <v>1</v>
      </c>
      <c r="J33" s="172" t="s">
        <v>93</v>
      </c>
    </row>
    <row r="34" spans="1:10" ht="25.5">
      <c r="A34" s="177"/>
      <c r="B34" s="178"/>
      <c r="C34" s="178"/>
      <c r="D34" s="112" t="s">
        <v>126</v>
      </c>
      <c r="E34" s="217">
        <f>+'Aneks 3'!E16</f>
        <v>500</v>
      </c>
      <c r="F34" s="217">
        <f>+'Aneks 3'!H16</f>
        <v>500</v>
      </c>
      <c r="G34" s="217">
        <f>+'Aneks 3'!K16</f>
        <v>500</v>
      </c>
      <c r="H34" s="217">
        <f>+'Aneks 3'!N16</f>
        <v>500</v>
      </c>
      <c r="I34" s="176">
        <f t="shared" si="1"/>
        <v>1</v>
      </c>
      <c r="J34" s="172"/>
    </row>
    <row r="35" spans="1:10" ht="51">
      <c r="A35" s="177"/>
      <c r="B35" s="178"/>
      <c r="C35" s="178"/>
      <c r="D35" s="112" t="s">
        <v>124</v>
      </c>
      <c r="E35" s="217">
        <f>+'Aneks 3'!E17</f>
        <v>26051</v>
      </c>
      <c r="F35" s="217">
        <f>+'Aneks 3'!H17</f>
        <v>27745</v>
      </c>
      <c r="G35" s="217">
        <f>+'Aneks 3'!K17</f>
        <v>28404</v>
      </c>
      <c r="H35" s="217">
        <f>+'Aneks 3'!N17</f>
        <v>28292</v>
      </c>
      <c r="I35" s="176">
        <f t="shared" si="1"/>
        <v>0.9960568933952965</v>
      </c>
      <c r="J35" s="172"/>
    </row>
    <row r="36" spans="1:10" ht="21" customHeight="1">
      <c r="A36" s="177"/>
      <c r="B36" s="178"/>
      <c r="C36" s="178"/>
      <c r="D36" s="213"/>
      <c r="E36" s="230">
        <f>SUM(E29:E35)</f>
        <v>31981</v>
      </c>
      <c r="F36" s="230">
        <f>SUM(F29:F35)</f>
        <v>37739</v>
      </c>
      <c r="G36" s="230">
        <f>SUM(G29:G35)</f>
        <v>38398</v>
      </c>
      <c r="H36" s="230">
        <f>SUM(H29:H35)</f>
        <v>34699</v>
      </c>
      <c r="I36" s="214">
        <f>H36/G36*100%</f>
        <v>0.9036668576488359</v>
      </c>
      <c r="J36" s="172" t="s">
        <v>93</v>
      </c>
    </row>
    <row r="38" spans="2:7" ht="15">
      <c r="B38" s="210"/>
      <c r="C38" s="89"/>
      <c r="D38" s="210"/>
      <c r="E38" s="244"/>
      <c r="F38" s="245"/>
      <c r="G38" s="91"/>
    </row>
    <row r="39" spans="2:6" ht="15">
      <c r="B39" s="210"/>
      <c r="C39" s="89"/>
      <c r="D39" s="210"/>
      <c r="E39" s="244"/>
      <c r="F39" s="246"/>
    </row>
    <row r="40" spans="1:10" ht="15.75">
      <c r="A40" s="137" t="s">
        <v>89</v>
      </c>
      <c r="B40" s="138"/>
      <c r="C40" s="139"/>
      <c r="D40" s="140"/>
      <c r="E40" s="138"/>
      <c r="F40" s="138"/>
      <c r="G40" s="138"/>
      <c r="H40" s="138"/>
      <c r="I40" s="138"/>
      <c r="J40" s="141"/>
    </row>
    <row r="41" spans="1:10" ht="15.75" thickBot="1">
      <c r="A41" s="95" t="s">
        <v>189</v>
      </c>
      <c r="B41" s="142"/>
      <c r="C41" s="143"/>
      <c r="D41" s="144"/>
      <c r="E41" s="145"/>
      <c r="F41" s="145"/>
      <c r="G41" s="145"/>
      <c r="H41" s="145"/>
      <c r="I41" s="145"/>
      <c r="J41" s="144"/>
    </row>
    <row r="42" spans="1:10" ht="45">
      <c r="A42" s="146" t="s">
        <v>50</v>
      </c>
      <c r="B42" s="147">
        <v>9230</v>
      </c>
      <c r="C42" s="179" t="s">
        <v>90</v>
      </c>
      <c r="D42" s="149" t="s">
        <v>46</v>
      </c>
      <c r="E42" s="150"/>
      <c r="F42" s="150"/>
      <c r="G42" s="150"/>
      <c r="H42" s="150"/>
      <c r="I42" s="151"/>
      <c r="J42" s="180" t="s">
        <v>56</v>
      </c>
    </row>
    <row r="43" spans="1:10" ht="31.5">
      <c r="A43" s="153" t="s">
        <v>91</v>
      </c>
      <c r="B43" s="154" t="s">
        <v>92</v>
      </c>
      <c r="C43" s="181"/>
      <c r="D43" s="182"/>
      <c r="E43" s="183"/>
      <c r="F43" s="183"/>
      <c r="G43" s="183"/>
      <c r="H43" s="183"/>
      <c r="I43" s="184"/>
      <c r="J43" s="159" t="s">
        <v>93</v>
      </c>
    </row>
    <row r="44" spans="1:10" ht="47.25">
      <c r="A44" s="160"/>
      <c r="B44" s="154"/>
      <c r="C44" s="154"/>
      <c r="D44" s="185" t="s">
        <v>94</v>
      </c>
      <c r="E44" s="186"/>
      <c r="F44" s="186"/>
      <c r="G44" s="186"/>
      <c r="H44" s="186"/>
      <c r="I44" s="187"/>
      <c r="J44" s="159" t="s">
        <v>93</v>
      </c>
    </row>
    <row r="45" spans="1:10" ht="66">
      <c r="A45" s="165" t="s">
        <v>95</v>
      </c>
      <c r="B45" s="187"/>
      <c r="C45" s="188" t="s">
        <v>96</v>
      </c>
      <c r="D45" s="188" t="s">
        <v>97</v>
      </c>
      <c r="E45" s="188" t="s">
        <v>98</v>
      </c>
      <c r="F45" s="188" t="s">
        <v>99</v>
      </c>
      <c r="G45" s="188" t="s">
        <v>148</v>
      </c>
      <c r="H45" s="166" t="s">
        <v>169</v>
      </c>
      <c r="I45" s="188" t="s">
        <v>100</v>
      </c>
      <c r="J45" s="168"/>
    </row>
    <row r="46" spans="1:10" ht="120">
      <c r="A46" s="169" t="s">
        <v>101</v>
      </c>
      <c r="B46" s="170" t="s">
        <v>105</v>
      </c>
      <c r="C46" s="175"/>
      <c r="D46" s="171" t="s">
        <v>85</v>
      </c>
      <c r="E46" s="131">
        <f>+'Aneks 3'!E59</f>
        <v>800</v>
      </c>
      <c r="F46" s="131">
        <f>+'Aneks 3'!H59</f>
        <v>6632</v>
      </c>
      <c r="G46" s="131">
        <f>+'Aneks 3'!K59</f>
        <v>7398</v>
      </c>
      <c r="H46" s="131">
        <f>+'Aneks 3'!N59</f>
        <v>2945</v>
      </c>
      <c r="I46" s="176">
        <f aca="true" t="shared" si="2" ref="I46:I51">H46/G46*100%</f>
        <v>0.39808056231413896</v>
      </c>
      <c r="J46" s="172" t="s">
        <v>93</v>
      </c>
    </row>
    <row r="47" spans="1:10" ht="24.75" customHeight="1">
      <c r="A47" s="177"/>
      <c r="B47" s="178"/>
      <c r="C47" s="178"/>
      <c r="D47" s="171" t="s">
        <v>80</v>
      </c>
      <c r="E47" s="131">
        <f>+'Aneks 3'!E60</f>
        <v>2422</v>
      </c>
      <c r="F47" s="131">
        <f>+'Aneks 3'!H60</f>
        <v>9385</v>
      </c>
      <c r="G47" s="131">
        <f>+'Aneks 3'!K60</f>
        <v>9385</v>
      </c>
      <c r="H47" s="131">
        <f>+'Aneks 3'!N60</f>
        <v>3422</v>
      </c>
      <c r="I47" s="176">
        <f t="shared" si="2"/>
        <v>0.36462440063931806</v>
      </c>
      <c r="J47" s="172" t="s">
        <v>93</v>
      </c>
    </row>
    <row r="48" spans="1:10" ht="21.75" customHeight="1">
      <c r="A48" s="177"/>
      <c r="B48" s="178"/>
      <c r="C48" s="178"/>
      <c r="D48" s="171" t="s">
        <v>82</v>
      </c>
      <c r="E48" s="131">
        <f>+'Aneks 3'!E61</f>
        <v>130</v>
      </c>
      <c r="F48" s="131">
        <f>+'Aneks 3'!H61</f>
        <v>1450</v>
      </c>
      <c r="G48" s="131">
        <f>+'Aneks 3'!K61</f>
        <v>1450</v>
      </c>
      <c r="H48" s="131">
        <f>+'Aneks 3'!N61</f>
        <v>900</v>
      </c>
      <c r="I48" s="176">
        <f t="shared" si="2"/>
        <v>0.6206896551724138</v>
      </c>
      <c r="J48" s="172" t="s">
        <v>93</v>
      </c>
    </row>
    <row r="49" spans="1:10" ht="24.75" customHeight="1">
      <c r="A49" s="177"/>
      <c r="B49" s="178"/>
      <c r="C49" s="178"/>
      <c r="D49" s="112" t="s">
        <v>88</v>
      </c>
      <c r="E49" s="131">
        <f>+'Aneks 3'!E62</f>
        <v>202</v>
      </c>
      <c r="F49" s="131">
        <f>+'Aneks 3'!H62</f>
        <v>2062</v>
      </c>
      <c r="G49" s="131">
        <f>+'Aneks 3'!K62</f>
        <v>2062</v>
      </c>
      <c r="H49" s="131">
        <f>+'Aneks 3'!N62</f>
        <v>420</v>
      </c>
      <c r="I49" s="176">
        <f t="shared" si="2"/>
        <v>0.20368574199806014</v>
      </c>
      <c r="J49" s="172" t="s">
        <v>93</v>
      </c>
    </row>
    <row r="50" spans="1:10" ht="24.75" customHeight="1">
      <c r="A50" s="177"/>
      <c r="B50" s="178"/>
      <c r="C50" s="178"/>
      <c r="D50" s="112" t="s">
        <v>126</v>
      </c>
      <c r="E50" s="131">
        <f>+'Aneks 3'!E63</f>
        <v>1290</v>
      </c>
      <c r="F50" s="131">
        <f>+'Aneks 3'!H63</f>
        <v>500</v>
      </c>
      <c r="G50" s="131">
        <f>+'Aneks 3'!K63</f>
        <v>6920</v>
      </c>
      <c r="H50" s="131">
        <f>+'Aneks 3'!N63</f>
        <v>1524</v>
      </c>
      <c r="I50" s="176">
        <f t="shared" si="2"/>
        <v>0.22023121387283237</v>
      </c>
      <c r="J50" s="172" t="s">
        <v>93</v>
      </c>
    </row>
    <row r="51" spans="1:10" ht="22.5" customHeight="1">
      <c r="A51" s="177"/>
      <c r="B51" s="178"/>
      <c r="C51" s="178"/>
      <c r="D51" s="112" t="s">
        <v>133</v>
      </c>
      <c r="E51" s="131">
        <f>+'Aneks 3'!E64</f>
        <v>11867</v>
      </c>
      <c r="F51" s="131">
        <f>+'Aneks 3'!H64</f>
        <v>24026</v>
      </c>
      <c r="G51" s="131">
        <f>+'Aneks 3'!K64</f>
        <v>25536</v>
      </c>
      <c r="H51" s="131">
        <f>+'Aneks 3'!N64</f>
        <v>25529</v>
      </c>
      <c r="I51" s="176">
        <f t="shared" si="2"/>
        <v>0.9997258771929824</v>
      </c>
      <c r="J51" s="172" t="s">
        <v>93</v>
      </c>
    </row>
    <row r="52" spans="1:10" ht="15">
      <c r="A52" s="177"/>
      <c r="B52" s="178"/>
      <c r="C52" s="178"/>
      <c r="D52" s="178"/>
      <c r="E52" s="209">
        <f>SUM(E46:E51)</f>
        <v>16711</v>
      </c>
      <c r="F52" s="209">
        <f>SUM(F46:F51)</f>
        <v>44055</v>
      </c>
      <c r="G52" s="209">
        <f>SUM(G46:G51)</f>
        <v>52751</v>
      </c>
      <c r="H52" s="209">
        <f>SUM(H46:H51)</f>
        <v>34740</v>
      </c>
      <c r="I52" s="215">
        <f>+H52/G52</f>
        <v>0.6585657143940399</v>
      </c>
      <c r="J52" s="172" t="s">
        <v>93</v>
      </c>
    </row>
    <row r="55" spans="1:9" ht="15">
      <c r="A55" s="279" t="s">
        <v>71</v>
      </c>
      <c r="B55" s="280"/>
      <c r="C55" s="204" t="s">
        <v>72</v>
      </c>
      <c r="D55" s="285" t="s">
        <v>44</v>
      </c>
      <c r="E55" s="286"/>
      <c r="F55" s="287" t="s">
        <v>118</v>
      </c>
      <c r="G55" s="204" t="s">
        <v>72</v>
      </c>
      <c r="H55" s="285" t="s">
        <v>150</v>
      </c>
      <c r="I55" s="286"/>
    </row>
    <row r="56" spans="1:9" ht="15">
      <c r="A56" s="281"/>
      <c r="B56" s="282"/>
      <c r="C56" s="204" t="s">
        <v>74</v>
      </c>
      <c r="D56" s="290"/>
      <c r="E56" s="291"/>
      <c r="F56" s="288"/>
      <c r="G56" s="204" t="s">
        <v>74</v>
      </c>
      <c r="H56" s="290"/>
      <c r="I56" s="291"/>
    </row>
    <row r="57" spans="1:9" ht="15">
      <c r="A57" s="283"/>
      <c r="B57" s="284"/>
      <c r="C57" s="204" t="s">
        <v>75</v>
      </c>
      <c r="D57" s="285"/>
      <c r="E57" s="286"/>
      <c r="F57" s="289"/>
      <c r="G57" s="204" t="s">
        <v>75</v>
      </c>
      <c r="H57" s="285"/>
      <c r="I57" s="286"/>
    </row>
  </sheetData>
  <sheetProtection/>
  <mergeCells count="8">
    <mergeCell ref="A55:B57"/>
    <mergeCell ref="D55:E55"/>
    <mergeCell ref="F55:F57"/>
    <mergeCell ref="H55:I55"/>
    <mergeCell ref="D56:E56"/>
    <mergeCell ref="H56:I56"/>
    <mergeCell ref="D57:E57"/>
    <mergeCell ref="H57:I57"/>
  </mergeCells>
  <printOptions/>
  <pageMargins left="0.17" right="0.17" top="0.29" bottom="0.25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N31"/>
  <sheetViews>
    <sheetView zoomScalePageLayoutView="0" workbookViewId="0" topLeftCell="A1">
      <selection activeCell="N21" sqref="N21"/>
    </sheetView>
  </sheetViews>
  <sheetFormatPr defaultColWidth="9.140625" defaultRowHeight="15"/>
  <cols>
    <col min="2" max="2" width="42.421875" style="0" customWidth="1"/>
    <col min="3" max="3" width="13.421875" style="0" bestFit="1" customWidth="1"/>
    <col min="6" max="6" width="12.421875" style="0" customWidth="1"/>
    <col min="7" max="7" width="16.57421875" style="0" customWidth="1"/>
    <col min="8" max="10" width="13.421875" style="0" bestFit="1" customWidth="1"/>
  </cols>
  <sheetData>
    <row r="3" spans="1:11" ht="15.75">
      <c r="A3" s="189" t="s">
        <v>106</v>
      </c>
      <c r="B3" s="190"/>
      <c r="C3" s="191"/>
      <c r="D3" s="190"/>
      <c r="E3" s="190"/>
      <c r="F3" s="190"/>
      <c r="G3" s="192"/>
      <c r="H3" s="192"/>
      <c r="I3" s="192"/>
      <c r="J3" s="190"/>
      <c r="K3" s="190"/>
    </row>
    <row r="4" spans="1:11" ht="15">
      <c r="A4" s="95" t="s">
        <v>154</v>
      </c>
      <c r="B4" s="193"/>
      <c r="C4" s="193"/>
      <c r="D4" s="193"/>
      <c r="E4" s="193"/>
      <c r="F4" s="193"/>
      <c r="G4" s="194"/>
      <c r="H4" s="194"/>
      <c r="I4" s="194"/>
      <c r="J4" s="193"/>
      <c r="K4" s="193"/>
    </row>
    <row r="5" spans="1:11" ht="15">
      <c r="A5" s="95"/>
      <c r="B5" s="193"/>
      <c r="C5" s="193"/>
      <c r="D5" s="193"/>
      <c r="E5" s="193"/>
      <c r="F5" s="193"/>
      <c r="G5" s="194"/>
      <c r="H5" s="194"/>
      <c r="I5" s="194"/>
      <c r="J5" s="193"/>
      <c r="K5" s="193"/>
    </row>
    <row r="6" spans="1:11" ht="15">
      <c r="A6" s="195" t="s">
        <v>107</v>
      </c>
      <c r="B6" s="196"/>
      <c r="C6" s="195"/>
      <c r="D6" s="196"/>
      <c r="E6" s="196"/>
      <c r="F6" s="196"/>
      <c r="G6" s="197"/>
      <c r="H6" s="197"/>
      <c r="I6" s="197"/>
      <c r="J6" s="196"/>
      <c r="K6" s="196"/>
    </row>
    <row r="7" spans="1:11" ht="15.75" thickBot="1">
      <c r="A7" s="198"/>
      <c r="B7" s="198"/>
      <c r="C7" s="199"/>
      <c r="D7" s="198"/>
      <c r="E7" s="199"/>
      <c r="F7" s="199"/>
      <c r="G7" s="200"/>
      <c r="H7" s="200"/>
      <c r="I7" s="200"/>
      <c r="J7" s="198"/>
      <c r="K7" s="198"/>
    </row>
    <row r="8" spans="1:11" ht="33.75">
      <c r="A8" s="335" t="s">
        <v>108</v>
      </c>
      <c r="B8" s="337" t="s">
        <v>109</v>
      </c>
      <c r="C8" s="201" t="s">
        <v>110</v>
      </c>
      <c r="D8" s="201" t="s">
        <v>111</v>
      </c>
      <c r="E8" s="201" t="s">
        <v>112</v>
      </c>
      <c r="F8" s="201"/>
      <c r="G8" s="337" t="s">
        <v>186</v>
      </c>
      <c r="H8" s="337" t="s">
        <v>113</v>
      </c>
      <c r="I8" s="337" t="s">
        <v>187</v>
      </c>
      <c r="J8" s="337" t="s">
        <v>114</v>
      </c>
      <c r="K8" s="332" t="s">
        <v>56</v>
      </c>
    </row>
    <row r="9" spans="1:11" ht="15">
      <c r="A9" s="336"/>
      <c r="B9" s="334"/>
      <c r="C9" s="202" t="s">
        <v>115</v>
      </c>
      <c r="D9" s="202" t="s">
        <v>116</v>
      </c>
      <c r="E9" s="202" t="s">
        <v>116</v>
      </c>
      <c r="F9" s="334" t="s">
        <v>119</v>
      </c>
      <c r="G9" s="334"/>
      <c r="H9" s="334"/>
      <c r="I9" s="334"/>
      <c r="J9" s="334"/>
      <c r="K9" s="333"/>
    </row>
    <row r="10" spans="1:11" ht="54" customHeight="1">
      <c r="A10" s="336"/>
      <c r="B10" s="334"/>
      <c r="C10" s="202" t="s">
        <v>117</v>
      </c>
      <c r="D10" s="202" t="s">
        <v>117</v>
      </c>
      <c r="E10" s="202" t="s">
        <v>117</v>
      </c>
      <c r="F10" s="334"/>
      <c r="G10" s="334"/>
      <c r="H10" s="334"/>
      <c r="I10" s="334"/>
      <c r="J10" s="334"/>
      <c r="K10" s="333"/>
    </row>
    <row r="11" spans="1:11" ht="30" customHeight="1">
      <c r="A11" s="178">
        <v>1020155</v>
      </c>
      <c r="B11" s="257" t="s">
        <v>171</v>
      </c>
      <c r="C11" s="259">
        <v>1841841</v>
      </c>
      <c r="D11" s="258">
        <v>2022</v>
      </c>
      <c r="E11" s="258">
        <v>2023</v>
      </c>
      <c r="F11" s="261">
        <v>1672117</v>
      </c>
      <c r="G11" s="259">
        <v>1841841</v>
      </c>
      <c r="H11" s="261">
        <v>1672117</v>
      </c>
      <c r="I11" s="261">
        <v>1672117</v>
      </c>
      <c r="J11" s="261">
        <v>1672117</v>
      </c>
      <c r="K11" s="249">
        <f>J11/G11</f>
        <v>0.907850894838371</v>
      </c>
    </row>
    <row r="12" spans="1:11" ht="38.25" customHeight="1">
      <c r="A12" s="178">
        <v>1020196</v>
      </c>
      <c r="B12" s="257" t="s">
        <v>170</v>
      </c>
      <c r="C12" s="259">
        <v>3400000</v>
      </c>
      <c r="D12" s="258">
        <v>2023</v>
      </c>
      <c r="E12" s="258">
        <v>2023</v>
      </c>
      <c r="F12" s="261">
        <v>2975623</v>
      </c>
      <c r="G12" s="259">
        <v>3400000</v>
      </c>
      <c r="H12" s="261">
        <v>2975623</v>
      </c>
      <c r="I12" s="261">
        <v>2975623</v>
      </c>
      <c r="J12" s="261">
        <v>2975623</v>
      </c>
      <c r="K12" s="249">
        <f aca="true" t="shared" si="0" ref="K12:K27">J12/G12</f>
        <v>0.8751832352941177</v>
      </c>
    </row>
    <row r="13" spans="1:11" ht="35.25" customHeight="1">
      <c r="A13" s="178">
        <v>1020197</v>
      </c>
      <c r="B13" s="257" t="s">
        <v>172</v>
      </c>
      <c r="C13" s="259">
        <v>1000000</v>
      </c>
      <c r="D13" s="258">
        <v>2023</v>
      </c>
      <c r="E13" s="258">
        <v>2023</v>
      </c>
      <c r="F13" s="262">
        <v>1000000</v>
      </c>
      <c r="G13" s="259">
        <v>1000000</v>
      </c>
      <c r="H13" s="262">
        <v>1000000</v>
      </c>
      <c r="I13" s="262">
        <v>1000000</v>
      </c>
      <c r="J13" s="262">
        <v>1000000</v>
      </c>
      <c r="K13" s="249">
        <f t="shared" si="0"/>
        <v>1</v>
      </c>
    </row>
    <row r="14" spans="1:11" ht="15">
      <c r="A14" s="178">
        <v>1020197</v>
      </c>
      <c r="B14" s="257" t="s">
        <v>173</v>
      </c>
      <c r="C14" s="259">
        <v>500000</v>
      </c>
      <c r="D14" s="258">
        <v>2023</v>
      </c>
      <c r="E14" s="258">
        <v>2023</v>
      </c>
      <c r="F14" s="262">
        <v>500000</v>
      </c>
      <c r="G14" s="259">
        <v>500000</v>
      </c>
      <c r="H14" s="262">
        <v>500000</v>
      </c>
      <c r="I14" s="262">
        <v>500000</v>
      </c>
      <c r="J14" s="262">
        <v>500000</v>
      </c>
      <c r="K14" s="249">
        <f t="shared" si="0"/>
        <v>1</v>
      </c>
    </row>
    <row r="15" spans="1:11" ht="15">
      <c r="A15" s="178">
        <v>1020199</v>
      </c>
      <c r="B15" s="257" t="s">
        <v>174</v>
      </c>
      <c r="C15" s="259">
        <v>500000</v>
      </c>
      <c r="D15" s="258">
        <v>2023</v>
      </c>
      <c r="E15" s="258">
        <v>2023</v>
      </c>
      <c r="F15" s="262">
        <v>500000</v>
      </c>
      <c r="G15" s="259">
        <v>500000</v>
      </c>
      <c r="H15" s="262">
        <v>500000</v>
      </c>
      <c r="I15" s="262">
        <v>500000</v>
      </c>
      <c r="J15" s="262">
        <v>500000</v>
      </c>
      <c r="K15" s="249">
        <f t="shared" si="0"/>
        <v>1</v>
      </c>
    </row>
    <row r="16" spans="1:11" ht="35.25" customHeight="1">
      <c r="A16" s="178">
        <v>1020206</v>
      </c>
      <c r="B16" s="257" t="s">
        <v>175</v>
      </c>
      <c r="C16" s="259">
        <v>250159</v>
      </c>
      <c r="D16" s="258">
        <v>2023</v>
      </c>
      <c r="E16" s="258">
        <v>2023</v>
      </c>
      <c r="F16" s="262">
        <v>250159</v>
      </c>
      <c r="G16" s="259">
        <v>250159</v>
      </c>
      <c r="H16" s="262">
        <v>250159</v>
      </c>
      <c r="I16" s="262">
        <v>250159</v>
      </c>
      <c r="J16" s="262">
        <v>250159</v>
      </c>
      <c r="K16" s="249">
        <f t="shared" si="0"/>
        <v>1</v>
      </c>
    </row>
    <row r="17" spans="1:11" ht="15">
      <c r="A17" s="178">
        <v>1020197</v>
      </c>
      <c r="B17" s="257" t="s">
        <v>176</v>
      </c>
      <c r="C17" s="259">
        <v>200000</v>
      </c>
      <c r="D17" s="258">
        <v>2023</v>
      </c>
      <c r="E17" s="258">
        <v>2023</v>
      </c>
      <c r="F17" s="262">
        <v>200000</v>
      </c>
      <c r="G17" s="259">
        <v>200000</v>
      </c>
      <c r="H17" s="262">
        <v>200000</v>
      </c>
      <c r="I17" s="262">
        <v>200000</v>
      </c>
      <c r="J17" s="262">
        <v>200000</v>
      </c>
      <c r="K17" s="249">
        <f t="shared" si="0"/>
        <v>1</v>
      </c>
    </row>
    <row r="18" spans="1:11" ht="43.5" customHeight="1">
      <c r="A18" s="178">
        <v>1020184</v>
      </c>
      <c r="B18" s="257" t="s">
        <v>177</v>
      </c>
      <c r="C18" s="259">
        <v>500000</v>
      </c>
      <c r="D18" s="258">
        <v>2023</v>
      </c>
      <c r="E18" s="258">
        <v>2023</v>
      </c>
      <c r="F18" s="262">
        <v>500000</v>
      </c>
      <c r="G18" s="259">
        <v>500000</v>
      </c>
      <c r="H18" s="262">
        <v>500000</v>
      </c>
      <c r="I18" s="262">
        <v>500000</v>
      </c>
      <c r="J18" s="262">
        <v>500000</v>
      </c>
      <c r="K18" s="249">
        <f t="shared" si="0"/>
        <v>1</v>
      </c>
    </row>
    <row r="19" spans="1:11" ht="15">
      <c r="A19" s="178">
        <v>1020203</v>
      </c>
      <c r="B19" s="257" t="s">
        <v>178</v>
      </c>
      <c r="C19" s="259">
        <v>5000000</v>
      </c>
      <c r="D19" s="258">
        <v>2023</v>
      </c>
      <c r="E19" s="258">
        <v>2023</v>
      </c>
      <c r="F19" s="262">
        <v>395865</v>
      </c>
      <c r="G19" s="259">
        <v>5000000</v>
      </c>
      <c r="H19" s="262">
        <v>395865</v>
      </c>
      <c r="I19" s="262">
        <v>395865</v>
      </c>
      <c r="J19" s="262">
        <v>395865</v>
      </c>
      <c r="K19" s="249">
        <f t="shared" si="0"/>
        <v>0.079173</v>
      </c>
    </row>
    <row r="20" spans="1:11" ht="15">
      <c r="A20" s="178">
        <v>1020204</v>
      </c>
      <c r="B20" s="257" t="s">
        <v>179</v>
      </c>
      <c r="C20" s="259">
        <v>100000</v>
      </c>
      <c r="D20" s="258">
        <v>2023</v>
      </c>
      <c r="E20" s="258">
        <v>2023</v>
      </c>
      <c r="F20" s="262">
        <v>96000</v>
      </c>
      <c r="G20" s="259">
        <v>100000</v>
      </c>
      <c r="H20" s="262">
        <v>96000</v>
      </c>
      <c r="I20" s="262">
        <v>96000</v>
      </c>
      <c r="J20" s="262">
        <v>96000</v>
      </c>
      <c r="K20" s="249">
        <f t="shared" si="0"/>
        <v>0.96</v>
      </c>
    </row>
    <row r="21" spans="1:11" ht="15">
      <c r="A21" s="178">
        <v>1020205</v>
      </c>
      <c r="B21" s="257" t="s">
        <v>180</v>
      </c>
      <c r="C21" s="259">
        <v>800000</v>
      </c>
      <c r="D21" s="258">
        <v>2023</v>
      </c>
      <c r="E21" s="258">
        <v>2023</v>
      </c>
      <c r="F21" s="262">
        <v>116300</v>
      </c>
      <c r="G21" s="259">
        <v>800000</v>
      </c>
      <c r="H21" s="262">
        <v>116300</v>
      </c>
      <c r="I21" s="262">
        <v>116300</v>
      </c>
      <c r="J21" s="262">
        <v>116300</v>
      </c>
      <c r="K21" s="249">
        <f t="shared" si="0"/>
        <v>0.145375</v>
      </c>
    </row>
    <row r="22" spans="1:11" ht="30">
      <c r="A22" s="178">
        <v>1020192</v>
      </c>
      <c r="B22" s="257" t="s">
        <v>181</v>
      </c>
      <c r="C22" s="259">
        <v>200000</v>
      </c>
      <c r="D22" s="258">
        <v>2023</v>
      </c>
      <c r="E22" s="258">
        <v>2023</v>
      </c>
      <c r="F22" s="262">
        <v>100000</v>
      </c>
      <c r="G22" s="259">
        <v>200000</v>
      </c>
      <c r="H22" s="262">
        <v>100000</v>
      </c>
      <c r="I22" s="262">
        <v>100000</v>
      </c>
      <c r="J22" s="262">
        <v>100000</v>
      </c>
      <c r="K22" s="249">
        <f t="shared" si="0"/>
        <v>0.5</v>
      </c>
    </row>
    <row r="23" spans="1:11" ht="15">
      <c r="A23" s="178">
        <v>1020192</v>
      </c>
      <c r="B23" s="257" t="s">
        <v>182</v>
      </c>
      <c r="C23" s="259">
        <v>100000</v>
      </c>
      <c r="D23" s="258">
        <v>2023</v>
      </c>
      <c r="E23" s="258">
        <v>2023</v>
      </c>
      <c r="F23" s="262">
        <v>100000</v>
      </c>
      <c r="G23" s="259">
        <v>100000</v>
      </c>
      <c r="H23" s="262">
        <v>100000</v>
      </c>
      <c r="I23" s="262">
        <v>100000</v>
      </c>
      <c r="J23" s="262">
        <v>100000</v>
      </c>
      <c r="K23" s="249">
        <f t="shared" si="0"/>
        <v>1</v>
      </c>
    </row>
    <row r="24" spans="1:11" ht="15">
      <c r="A24" s="178">
        <v>1020076</v>
      </c>
      <c r="B24" s="257" t="s">
        <v>183</v>
      </c>
      <c r="C24" s="259">
        <v>100000</v>
      </c>
      <c r="D24" s="258">
        <v>2023</v>
      </c>
      <c r="E24" s="258">
        <v>2023</v>
      </c>
      <c r="F24" s="262">
        <v>96000</v>
      </c>
      <c r="G24" s="259">
        <v>100000</v>
      </c>
      <c r="H24" s="262">
        <v>96000</v>
      </c>
      <c r="I24" s="262">
        <v>96000</v>
      </c>
      <c r="J24" s="262">
        <v>96000</v>
      </c>
      <c r="K24" s="249">
        <f t="shared" si="0"/>
        <v>0.96</v>
      </c>
    </row>
    <row r="25" spans="1:11" ht="13.5" customHeight="1">
      <c r="A25" s="178">
        <v>1020197</v>
      </c>
      <c r="B25" s="257" t="s">
        <v>184</v>
      </c>
      <c r="C25" s="259">
        <v>120000</v>
      </c>
      <c r="D25" s="258">
        <v>2023</v>
      </c>
      <c r="E25" s="258">
        <v>2023</v>
      </c>
      <c r="F25" s="262">
        <v>120000</v>
      </c>
      <c r="G25" s="259">
        <v>120000</v>
      </c>
      <c r="H25" s="262">
        <v>120000</v>
      </c>
      <c r="I25" s="262">
        <v>120000</v>
      </c>
      <c r="J25" s="262">
        <v>120000</v>
      </c>
      <c r="K25" s="249">
        <f t="shared" si="0"/>
        <v>1</v>
      </c>
    </row>
    <row r="26" spans="1:11" ht="15">
      <c r="A26" s="178">
        <v>1020197</v>
      </c>
      <c r="B26" s="257" t="s">
        <v>185</v>
      </c>
      <c r="C26" s="260">
        <v>500000</v>
      </c>
      <c r="D26" s="258">
        <v>2023</v>
      </c>
      <c r="E26" s="258">
        <v>2023</v>
      </c>
      <c r="F26" s="262">
        <v>500000</v>
      </c>
      <c r="G26" s="260">
        <v>500000</v>
      </c>
      <c r="H26" s="262">
        <v>500000</v>
      </c>
      <c r="I26" s="262">
        <v>500000</v>
      </c>
      <c r="J26" s="262">
        <v>500000</v>
      </c>
      <c r="K26" s="249">
        <f t="shared" si="0"/>
        <v>1</v>
      </c>
    </row>
    <row r="27" spans="1:11" s="203" customFormat="1" ht="15">
      <c r="A27" s="250"/>
      <c r="B27" s="263" t="s">
        <v>188</v>
      </c>
      <c r="C27" s="264">
        <f>SUM(C11:C26)</f>
        <v>15112000</v>
      </c>
      <c r="D27" s="264"/>
      <c r="E27" s="264"/>
      <c r="F27" s="264">
        <f>SUM(F11:F26)</f>
        <v>9122064</v>
      </c>
      <c r="G27" s="264">
        <f>SUM(G11:G26)</f>
        <v>15112000</v>
      </c>
      <c r="H27" s="264">
        <f>SUM(H11:H26)</f>
        <v>9122064</v>
      </c>
      <c r="I27" s="264">
        <f>SUM(I11:I26)</f>
        <v>9122064</v>
      </c>
      <c r="J27" s="264">
        <f>SUM(J11:J26)</f>
        <v>9122064</v>
      </c>
      <c r="K27" s="265">
        <f t="shared" si="0"/>
        <v>0.6036304923239809</v>
      </c>
    </row>
    <row r="28" ht="15">
      <c r="F28" s="253"/>
    </row>
    <row r="29" spans="1:12" ht="15" customHeight="1">
      <c r="A29" s="279" t="s">
        <v>71</v>
      </c>
      <c r="B29" s="280"/>
      <c r="C29" s="204" t="s">
        <v>72</v>
      </c>
      <c r="D29" s="285" t="s">
        <v>44</v>
      </c>
      <c r="E29" s="286"/>
      <c r="F29" s="287" t="s">
        <v>118</v>
      </c>
      <c r="G29" s="204" t="s">
        <v>72</v>
      </c>
      <c r="H29" s="285" t="s">
        <v>150</v>
      </c>
      <c r="I29" s="286"/>
      <c r="J29" s="198"/>
      <c r="K29" s="198"/>
      <c r="L29" s="198"/>
    </row>
    <row r="30" spans="1:14" ht="15">
      <c r="A30" s="281"/>
      <c r="B30" s="282"/>
      <c r="C30" s="204" t="s">
        <v>74</v>
      </c>
      <c r="D30" s="290"/>
      <c r="E30" s="291"/>
      <c r="F30" s="288"/>
      <c r="G30" s="204" t="s">
        <v>74</v>
      </c>
      <c r="H30" s="290"/>
      <c r="I30" s="291"/>
      <c r="J30" s="198"/>
      <c r="K30" s="205"/>
      <c r="L30" s="198"/>
      <c r="N30" s="216"/>
    </row>
    <row r="31" spans="1:12" ht="15">
      <c r="A31" s="283"/>
      <c r="B31" s="284"/>
      <c r="C31" s="204" t="s">
        <v>75</v>
      </c>
      <c r="D31" s="285"/>
      <c r="E31" s="286"/>
      <c r="F31" s="289"/>
      <c r="G31" s="204" t="s">
        <v>75</v>
      </c>
      <c r="H31" s="285"/>
      <c r="I31" s="286"/>
      <c r="J31" s="198"/>
      <c r="K31" s="198"/>
      <c r="L31" s="198"/>
    </row>
  </sheetData>
  <sheetProtection/>
  <mergeCells count="16">
    <mergeCell ref="A8:A10"/>
    <mergeCell ref="B8:B10"/>
    <mergeCell ref="G8:G10"/>
    <mergeCell ref="H8:H10"/>
    <mergeCell ref="I8:I10"/>
    <mergeCell ref="J8:J10"/>
    <mergeCell ref="K8:K10"/>
    <mergeCell ref="F9:F10"/>
    <mergeCell ref="A29:B31"/>
    <mergeCell ref="D29:E29"/>
    <mergeCell ref="F29:F31"/>
    <mergeCell ref="H29:I29"/>
    <mergeCell ref="D30:E30"/>
    <mergeCell ref="H30:I30"/>
    <mergeCell ref="D31:E31"/>
    <mergeCell ref="H31:I31"/>
  </mergeCells>
  <printOptions/>
  <pageMargins left="0.39" right="0.3" top="0.44" bottom="0.38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2023-02-02T11:08:22Z</cp:lastPrinted>
  <dcterms:created xsi:type="dcterms:W3CDTF">2018-10-30T08:58:32Z</dcterms:created>
  <dcterms:modified xsi:type="dcterms:W3CDTF">2024-03-21T15:00:09Z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