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15" activeTab="2"/>
  </bookViews>
  <sheets>
    <sheet name="Aneksi nr 1" sheetId="1" r:id="rId1"/>
    <sheet name="Aneksi nr 2" sheetId="2" r:id="rId2"/>
    <sheet name="Aneksi Nr .3" sheetId="3" r:id="rId3"/>
    <sheet name="Aneksi Nr .4" sheetId="4" r:id="rId4"/>
    <sheet name="Aneksi Nr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0">'Aneksi nr 1'!$A$1:$J$31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 refMode="R1C1"/>
</workbook>
</file>

<file path=xl/sharedStrings.xml><?xml version="1.0" encoding="utf-8"?>
<sst xmlns="http://schemas.openxmlformats.org/spreadsheetml/2006/main" count="806" uniqueCount="177">
  <si>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</si>
  <si>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</si>
  <si>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</si>
  <si>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</si>
  <si>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</si>
  <si>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</si>
  <si>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</si>
  <si>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</si>
  <si>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</si>
  <si>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</si>
  <si>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</si>
  <si>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</si>
  <si>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</si>
  <si>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</si>
  <si>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</si>
  <si>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</si>
  <si>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</si>
  <si>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</si>
  <si>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</si>
  <si>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</si>
  <si>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</si>
  <si>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</si>
  <si>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</si>
  <si>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</si>
  <si>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</si>
  <si>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</si>
  <si>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</si>
  <si>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</si>
  <si>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</si>
  <si>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Buxheti Vjetor</t>
  </si>
  <si>
    <t>ne 000/leke</t>
  </si>
  <si>
    <t>Emertimi</t>
  </si>
  <si>
    <t>Kodi i Programit</t>
  </si>
  <si>
    <t>Shpenzime Kapitale</t>
  </si>
  <si>
    <t>(6)</t>
  </si>
  <si>
    <t>(7)=(6)-(5)</t>
  </si>
  <si>
    <t>Art.</t>
  </si>
  <si>
    <t xml:space="preserve">Titulli </t>
  </si>
  <si>
    <t xml:space="preserve">Emertimi Programit </t>
  </si>
  <si>
    <t>00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</si>
  <si>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</si>
  <si>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</si>
  <si>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</si>
  <si>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</si>
  <si>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</si>
  <si>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</si>
  <si>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</si>
  <si>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REALIZIMI PROGRESIV  nga fillimi i vitit deri në periudhën aktuale</t>
  </si>
  <si>
    <t>REALIZIMI PROGRESIV  nga fillimi i projektit deri në periudhën aktuale</t>
  </si>
  <si>
    <t>Komente</t>
  </si>
  <si>
    <t>e</t>
  </si>
  <si>
    <t>të</t>
  </si>
  <si>
    <t>Kontraktuar</t>
  </si>
  <si>
    <t>projektit</t>
  </si>
  <si>
    <t>Drejtuesi i Ekipit Menaxhues të Programit</t>
  </si>
  <si>
    <t>Emri</t>
  </si>
  <si>
    <t>Sekretari i Përgjithshëm</t>
  </si>
  <si>
    <t>Firma</t>
  </si>
  <si>
    <t>Data</t>
  </si>
  <si>
    <t>ANEKSI nr.4 "Raporti i realizimit te objektivave te politikes se programit"</t>
  </si>
  <si>
    <t>Emertimi i programit:</t>
  </si>
  <si>
    <t>Qellimi 1</t>
  </si>
  <si>
    <t>........</t>
  </si>
  <si>
    <t>.....</t>
  </si>
  <si>
    <t>**Treguesit e performancës/Produktet: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</si>
  <si>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</si>
  <si>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t>Kodi i
Treguesit te Performances/Produktit</t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</si>
  <si>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</si>
  <si>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Niveli faktik i  vitit paraardhes</t>
  </si>
  <si>
    <t>Niveli i planifikuar ne vitin korent</t>
  </si>
  <si>
    <t>% e Realizimit te Treguesit te Performances/Produktit</t>
  </si>
  <si>
    <t>Objektivi 1.1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</si>
  <si>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</si>
  <si>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</si>
  <si>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</si>
  <si>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</si>
  <si>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</si>
  <si>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</si>
  <si>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</si>
  <si>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</si>
  <si>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</si>
  <si>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</si>
  <si>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</si>
  <si>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</si>
  <si>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</si>
  <si>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</si>
  <si>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</si>
  <si>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</si>
  <si>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</si>
  <si>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</si>
  <si>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t xml:space="preserve">V = IV - I
</t>
  </si>
  <si>
    <t xml:space="preserve">V = IV - II
</t>
  </si>
  <si>
    <t xml:space="preserve">V = IV - III
</t>
  </si>
  <si>
    <t>A</t>
  </si>
  <si>
    <t>......</t>
  </si>
  <si>
    <t>C</t>
  </si>
  <si>
    <t>D</t>
  </si>
  <si>
    <t>%</t>
  </si>
  <si>
    <t xml:space="preserve">Financa </t>
  </si>
  <si>
    <t>E</t>
  </si>
  <si>
    <t>Totali Drejtorise se Arsimit</t>
  </si>
  <si>
    <t>DREJTORIA E ARSIMIT</t>
  </si>
  <si>
    <t>SHEMBULL</t>
  </si>
  <si>
    <t>Drejtoria e Arsimit</t>
  </si>
  <si>
    <t>Furnizime dhe Sherbim me ushqim</t>
  </si>
  <si>
    <t>Sherbime nga te trete</t>
  </si>
  <si>
    <t>Shpenzime ne funksion te punonjesve te Administrates  dhe zyrave</t>
  </si>
  <si>
    <t>punonjes</t>
  </si>
  <si>
    <t>Shpenzime per Mirembajtje Cerdhe</t>
  </si>
  <si>
    <t>Shpenzim per pastrim</t>
  </si>
  <si>
    <t>femije</t>
  </si>
  <si>
    <t>totali</t>
  </si>
  <si>
    <t xml:space="preserve">Shpenzime per Mirembajtje </t>
  </si>
  <si>
    <t>objekte arsimore</t>
  </si>
  <si>
    <t>nxenes</t>
  </si>
  <si>
    <t>• Kontrollin  e servirjes dhe cilesine e menyse ushqimore per femijet ne kopeshte dhe realizimin ne   mirembajtjen  e kopshteve e shkollave te qytetit , duke  synuar ne pembushjen e standarteve optimale</t>
  </si>
  <si>
    <t>• Kontrollin  e servirjes dhe cilesine e menyse ushqimore per femijet ne cerdhe dhe realizimin ne   mirembajtjen  e cerdheve , duke  synuar ne pembushjen e standarteve optimale</t>
  </si>
  <si>
    <t>• Kontrollin  e servirjes dhe cilesine e menyse ushqimore per nxenesit ne konvikt dhe realizimin ne   mirembajtjen  e shkollave profesionale , duke  synuar ne pembushjen e standarteve optimale</t>
  </si>
  <si>
    <t>pjesore</t>
  </si>
  <si>
    <t>Realizimin e kryerjen e sherbimeve ndaj Institucioneve Arsimore</t>
  </si>
  <si>
    <t>Drejtor</t>
  </si>
  <si>
    <t>Shefe Finance</t>
  </si>
  <si>
    <t>Teuta Mucogllava</t>
  </si>
  <si>
    <t>Fiqirete Salla</t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</si>
  <si>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 12mujor</t>
    </r>
  </si>
  <si>
    <t>F</t>
  </si>
  <si>
    <t>Shpenzime transporti</t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</si>
  <si>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 12 mujor</t>
    </r>
  </si>
  <si>
    <t>Shpenzime per qera</t>
  </si>
  <si>
    <t>Shpenzime per transport</t>
  </si>
  <si>
    <t>Plan                   Viti 2019</t>
  </si>
  <si>
    <t>Plan Fillestar Viti 2019</t>
  </si>
  <si>
    <t>Plan i Rishikuar Viti 2019</t>
  </si>
  <si>
    <t>i vitit paraardhes
Viti 2018</t>
  </si>
  <si>
    <t xml:space="preserve">Arsimi I mesem </t>
  </si>
  <si>
    <t>Konvikti</t>
  </si>
  <si>
    <t>Administrata</t>
  </si>
  <si>
    <t>Arsimi baze</t>
  </si>
  <si>
    <t>Cerdhet</t>
  </si>
  <si>
    <t>Plani i buxhetit viti _2019</t>
  </si>
  <si>
    <t xml:space="preserve"> Blerje Pajisje (Kompjutera,Soba dru zjarri</t>
  </si>
  <si>
    <t xml:space="preserve"> "Raporti i  Monitorimit te Shpenzimeve  të Programit sipas Shpenzimeve 8 mujori  2019"</t>
  </si>
  <si>
    <t xml:space="preserve"> Plani i Periudhes/8 mujori</t>
  </si>
  <si>
    <t>Periudha e Raportimit:   8 MUJORI-2019</t>
  </si>
  <si>
    <t>REALIZIMI për periudhën e raportimit ( 8 M/2019)</t>
  </si>
  <si>
    <t>Rikonstruksion Konvikti " Kristo Isak"</t>
  </si>
  <si>
    <t xml:space="preserve"> Periudhes/8 mujori</t>
  </si>
  <si>
    <t>munges fonde disponibel</t>
  </si>
  <si>
    <t>mungas f disponibel</t>
  </si>
  <si>
    <t>DREJTORIA ARSIMORE BASHKIA BERAT</t>
  </si>
  <si>
    <t>Periudha e Raportimit:  .8 MUJORI-2019</t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</si>
  <si>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korent)8 mujor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</si>
  <si>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8 Mujorit </t>
    </r>
    <r>
      <rPr>
        <b/>
        <sz val="8"/>
        <rFont val="Arial"/>
        <family val="2"/>
      </rPr>
      <t>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</si>
  <si>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8-Mujorit</t>
    </r>
    <r>
      <rPr>
        <b/>
        <sz val="8"/>
        <rFont val="Arial"/>
        <family val="2"/>
      </rPr>
      <t>)</t>
    </r>
  </si>
  <si>
    <t>Niveli faktik ne fund te  8 Mujorit</t>
  </si>
  <si>
    <t>Niveli i rishikuar ne vitin korent 8 mujor</t>
  </si>
  <si>
    <t>Periudha e Raportimit:  8 MUJORI-2019</t>
  </si>
  <si>
    <t>Periudha e Raportimit:  . 8 MUJORI-2019</t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</si>
  <si>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 8 Mujorit</t>
    </r>
    <r>
      <rPr>
        <b/>
        <sz val="8"/>
        <rFont val="Arial"/>
        <family val="2"/>
      </rPr>
      <t>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</si>
  <si>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 8 Mujorit </t>
    </r>
    <r>
      <rPr>
        <b/>
        <sz val="8"/>
        <rFont val="Arial"/>
        <family val="2"/>
      </rPr>
      <t>)</t>
    </r>
  </si>
  <si>
    <t>k. Qerae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</si>
  <si>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  8 Mujorit </t>
    </r>
    <r>
      <rPr>
        <b/>
        <sz val="8"/>
        <rFont val="Arial"/>
        <family val="2"/>
      </rPr>
      <t>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</si>
  <si>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 8  Mujorit</t>
    </r>
    <r>
      <rPr>
        <b/>
        <sz val="8"/>
        <rFont val="Arial"/>
        <family val="2"/>
      </rPr>
      <t>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</si>
  <si>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8 -Mujorit 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</si>
  <si>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 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</si>
  <si>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 </t>
    </r>
    <r>
      <rPr>
        <b/>
        <sz val="8"/>
        <rFont val="Arial"/>
        <family val="2"/>
      </rPr>
      <t>korent)</t>
    </r>
  </si>
  <si>
    <t>Rikonstruksion objekti</t>
  </si>
  <si>
    <t>G</t>
  </si>
  <si>
    <t>Periudha e Raportimit: 8-MUJORI-2019</t>
  </si>
  <si>
    <t>Periudha e Raportimit: 8--MUJORI-2019</t>
  </si>
  <si>
    <t>Niveli i rishikuar ne vitin korent   8-mujor</t>
  </si>
  <si>
    <t>Niveli i rishikuar ne vitin korent 8 -mujor</t>
  </si>
  <si>
    <t>Niveli faktik ne fund te 8-Mujorit</t>
  </si>
  <si>
    <t>shpenzime transporti</t>
  </si>
  <si>
    <t>Niveli faktik ne fund te  8 -Mujorit</t>
  </si>
  <si>
    <t>Niveli i rishikuar ne vitin korent  8 -mujor</t>
  </si>
  <si>
    <t>Periudha e Raportimit: 8 --MUJORI-2019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</si>
</sst>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_-* #,##0.0_L_e_k_-;\-* #,##0.0_L_e_k_-;_-* &quot;-&quot;??_L_e_k_-;_-@_-"/>
    <numFmt numFmtId="219" formatCode="_-* #,##0_L_e_k_-;\-* #,##0_L_e_k_-;_-* &quot;-&quot;??_L_e_k_-;_-@_-"/>
    <numFmt numFmtId="220" formatCode="[$-409]dddd\,\ mmmm\ d\,\ yyyy"/>
    <numFmt numFmtId="221" formatCode="[$-409]h:mm:ss\ AM/PM"/>
  </numFmts>
  <fonts count="8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8"/>
      <color indexed="60"/>
      <name val="Arial"/>
      <family val="2"/>
    </font>
    <font>
      <sz val="8"/>
      <color indexed="12"/>
      <name val="Arial"/>
      <family val="2"/>
    </font>
    <font>
      <b/>
      <sz val="14"/>
      <color indexed="60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sz val="9"/>
      <name val="Arial"/>
      <family val="2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sz val="10"/>
      <color indexed="28"/>
      <name val="Arial"/>
      <family val="2"/>
    </font>
    <font>
      <b/>
      <sz val="12"/>
      <name val="Calibri"/>
      <family val="2"/>
    </font>
    <font>
      <b/>
      <sz val="12"/>
      <color indexed="60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2"/>
      <color indexed="60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b/>
      <i/>
      <sz val="8"/>
      <color indexed="60"/>
      <name val="Arial"/>
      <family val="2"/>
    </font>
    <font>
      <b/>
      <sz val="8"/>
      <color indexed="8"/>
      <name val="Calibri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sz val="10"/>
      <color theme="7" tint="-0.4999699890613556"/>
      <name val="Arial"/>
      <family val="2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2"/>
      <color rgb="FFC0000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8"/>
      <color rgb="FFC00000"/>
      <name val="Arial"/>
      <family val="2"/>
    </font>
    <font>
      <b/>
      <i/>
      <sz val="8"/>
      <color rgb="FFC00000"/>
      <name val="Arial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3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95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97" fontId="1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3" fontId="0" fillId="8" borderId="1" applyNumberFormat="0">
      <alignment/>
      <protection/>
    </xf>
    <xf numFmtId="0" fontId="14" fillId="20" borderId="2" applyNumberFormat="0" applyAlignment="0" applyProtection="0"/>
    <xf numFmtId="0" fontId="15" fillId="0" borderId="3" applyNumberFormat="0" applyFont="0" applyFill="0" applyAlignment="0" applyProtection="0"/>
    <xf numFmtId="0" fontId="16" fillId="21" borderId="4" applyNumberFormat="0" applyAlignment="0" applyProtection="0"/>
    <xf numFmtId="171" fontId="0" fillId="0" borderId="0" applyFont="0" applyFill="0" applyBorder="0" applyAlignment="0" applyProtection="0"/>
    <xf numFmtId="0" fontId="17" fillId="0" borderId="0">
      <alignment/>
      <protection/>
    </xf>
    <xf numFmtId="169" fontId="0" fillId="0" borderId="0" applyFont="0" applyFill="0" applyBorder="0" applyAlignment="0" applyProtection="0"/>
    <xf numFmtId="192" fontId="18" fillId="0" borderId="0">
      <alignment horizontal="right"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19" fillId="0" borderId="0" applyNumberForma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3" fillId="20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24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5" fillId="0" borderId="0">
      <alignment/>
      <protection/>
    </xf>
    <xf numFmtId="0" fontId="26" fillId="0" borderId="10" applyNumberFormat="0" applyFill="0" applyAlignment="0" applyProtection="0"/>
    <xf numFmtId="206" fontId="15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5" fontId="15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23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27" fillId="0" borderId="0" applyFill="0" applyBorder="0" applyAlignment="0" applyProtection="0"/>
    <xf numFmtId="0" fontId="0" fillId="24" borderId="1" applyNumberFormat="0" applyFont="0" applyAlignment="0" applyProtection="0"/>
    <xf numFmtId="0" fontId="31" fillId="20" borderId="11" applyNumberFormat="0" applyAlignment="0" applyProtection="0"/>
    <xf numFmtId="40" fontId="9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" fontId="15" fillId="0" borderId="0" applyFont="0" applyFill="0" applyBorder="0" applyAlignment="0" applyProtection="0"/>
    <xf numFmtId="207" fontId="27" fillId="0" borderId="0" applyFill="0" applyBorder="0" applyAlignment="0">
      <protection/>
    </xf>
    <xf numFmtId="3" fontId="0" fillId="25" borderId="1" applyNumberFormat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9" fillId="0" borderId="0">
      <alignment vertical="top"/>
      <protection/>
    </xf>
    <xf numFmtId="0" fontId="0" fillId="0" borderId="0" applyNumberFormat="0">
      <alignment/>
      <protection/>
    </xf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7" fillId="0" borderId="0">
      <alignment/>
      <protection/>
    </xf>
    <xf numFmtId="0" fontId="38" fillId="0" borderId="0">
      <alignment horizontal="left" wrapText="1"/>
      <protection/>
    </xf>
    <xf numFmtId="0" fontId="39" fillId="0" borderId="13" applyNumberFormat="0" applyFont="0" applyFill="0" applyBorder="0" applyAlignment="0" applyProtection="0"/>
    <xf numFmtId="203" fontId="10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204" fontId="39" fillId="0" borderId="0" applyNumberFormat="0" applyFont="0" applyFill="0" applyBorder="0" applyAlignment="0" applyProtection="0"/>
    <xf numFmtId="0" fontId="27" fillId="0" borderId="13" applyNumberFormat="0" applyFont="0" applyFill="0" applyAlignment="0" applyProtection="0"/>
    <xf numFmtId="0" fontId="27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205" fontId="27" fillId="0" borderId="0">
      <alignment horizontal="right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0" fontId="8" fillId="0" borderId="0">
      <alignment horizontal="right"/>
      <protection/>
    </xf>
    <xf numFmtId="0" fontId="42" fillId="0" borderId="0" applyProtection="0">
      <alignment/>
    </xf>
    <xf numFmtId="208" fontId="42" fillId="0" borderId="0" applyProtection="0">
      <alignment/>
    </xf>
    <xf numFmtId="0" fontId="43" fillId="0" borderId="0" applyProtection="0">
      <alignment/>
    </xf>
    <xf numFmtId="0" fontId="44" fillId="0" borderId="0" applyProtection="0">
      <alignment/>
    </xf>
    <xf numFmtId="0" fontId="42" fillId="0" borderId="14" applyProtection="0">
      <alignment/>
    </xf>
    <xf numFmtId="0" fontId="42" fillId="0" borderId="0">
      <alignment/>
      <protection/>
    </xf>
    <xf numFmtId="10" fontId="42" fillId="0" borderId="0" applyProtection="0">
      <alignment/>
    </xf>
    <xf numFmtId="0" fontId="42" fillId="0" borderId="0">
      <alignment/>
      <protection/>
    </xf>
    <xf numFmtId="2" fontId="42" fillId="0" borderId="0" applyProtection="0">
      <alignment/>
    </xf>
    <xf numFmtId="4" fontId="42" fillId="0" borderId="0" applyProtection="0">
      <alignment/>
    </xf>
  </cellStyleXfs>
  <cellXfs count="30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177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69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3" fillId="0" borderId="18" xfId="0" applyFont="1" applyFill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 horizontal="left"/>
    </xf>
    <xf numFmtId="0" fontId="2" fillId="26" borderId="19" xfId="0" applyFont="1" applyFill="1" applyBorder="1" applyAlignment="1">
      <alignment horizontal="center" vertical="center" wrapText="1"/>
    </xf>
    <xf numFmtId="0" fontId="72" fillId="0" borderId="0" xfId="106" applyFont="1" applyFill="1" applyAlignment="1">
      <alignment vertical="center"/>
      <protection/>
    </xf>
    <xf numFmtId="0" fontId="69" fillId="0" borderId="0" xfId="106" applyFont="1" applyFill="1" applyAlignment="1">
      <alignment vertical="center"/>
      <protection/>
    </xf>
    <xf numFmtId="0" fontId="69" fillId="0" borderId="0" xfId="106" applyFont="1" applyFill="1" applyAlignment="1">
      <alignment horizontal="left" vertical="center"/>
      <protection/>
    </xf>
    <xf numFmtId="0" fontId="69" fillId="0" borderId="0" xfId="106" applyFont="1" applyFill="1" applyBorder="1" applyAlignment="1">
      <alignment vertical="center"/>
      <protection/>
    </xf>
    <xf numFmtId="0" fontId="73" fillId="0" borderId="0" xfId="109" applyFont="1" applyBorder="1" applyAlignment="1">
      <alignment horizontal="left"/>
      <protection/>
    </xf>
    <xf numFmtId="0" fontId="0" fillId="0" borderId="0" xfId="106" applyFill="1" applyAlignment="1">
      <alignment vertical="center"/>
      <protection/>
    </xf>
    <xf numFmtId="0" fontId="0" fillId="0" borderId="0" xfId="106" applyFill="1" applyBorder="1" applyAlignment="1">
      <alignment vertical="center"/>
      <protection/>
    </xf>
    <xf numFmtId="0" fontId="70" fillId="0" borderId="0" xfId="106" applyFont="1" applyFill="1" applyAlignment="1">
      <alignment vertical="center"/>
      <protection/>
    </xf>
    <xf numFmtId="0" fontId="71" fillId="0" borderId="0" xfId="106" applyFont="1" applyFill="1" applyAlignment="1">
      <alignment vertical="center"/>
      <protection/>
    </xf>
    <xf numFmtId="0" fontId="71" fillId="0" borderId="0" xfId="106" applyFont="1" applyFill="1" applyBorder="1" applyAlignment="1">
      <alignment vertical="center"/>
      <protection/>
    </xf>
    <xf numFmtId="0" fontId="0" fillId="0" borderId="0" xfId="110">
      <alignment/>
      <protection/>
    </xf>
    <xf numFmtId="0" fontId="1" fillId="0" borderId="0" xfId="106" applyFont="1" applyFill="1" applyAlignment="1">
      <alignment vertical="center" wrapText="1"/>
      <protection/>
    </xf>
    <xf numFmtId="0" fontId="0" fillId="0" borderId="0" xfId="106" applyFill="1" applyBorder="1" applyAlignment="1">
      <alignment vertical="center" wrapText="1"/>
      <protection/>
    </xf>
    <xf numFmtId="0" fontId="2" fillId="0" borderId="20" xfId="106" applyFont="1" applyFill="1" applyBorder="1" applyAlignment="1">
      <alignment horizontal="center" vertical="center" wrapText="1"/>
      <protection/>
    </xf>
    <xf numFmtId="0" fontId="2" fillId="0" borderId="19" xfId="106" applyFont="1" applyFill="1" applyBorder="1" applyAlignment="1">
      <alignment horizontal="center" vertical="center" wrapText="1"/>
      <protection/>
    </xf>
    <xf numFmtId="0" fontId="3" fillId="0" borderId="9" xfId="110" applyFont="1" applyFill="1" applyBorder="1" applyAlignment="1">
      <alignment horizontal="center"/>
      <protection/>
    </xf>
    <xf numFmtId="0" fontId="72" fillId="0" borderId="0" xfId="109" applyFont="1" applyAlignment="1">
      <alignment horizontal="left"/>
      <protection/>
    </xf>
    <xf numFmtId="0" fontId="69" fillId="0" borderId="0" xfId="109" applyFont="1" applyAlignment="1">
      <alignment horizontal="center"/>
      <protection/>
    </xf>
    <xf numFmtId="0" fontId="72" fillId="0" borderId="0" xfId="109" applyFont="1" applyAlignment="1">
      <alignment/>
      <protection/>
    </xf>
    <xf numFmtId="0" fontId="69" fillId="0" borderId="0" xfId="109" applyFont="1">
      <alignment/>
      <protection/>
    </xf>
    <xf numFmtId="0" fontId="72" fillId="0" borderId="0" xfId="109" applyFont="1">
      <alignment/>
      <protection/>
    </xf>
    <xf numFmtId="0" fontId="70" fillId="0" borderId="0" xfId="109" applyFont="1" applyAlignment="1">
      <alignment horizontal="center"/>
      <protection/>
    </xf>
    <xf numFmtId="0" fontId="74" fillId="0" borderId="0" xfId="109" applyFont="1" applyAlignment="1">
      <alignment horizontal="center"/>
      <protection/>
    </xf>
    <xf numFmtId="0" fontId="70" fillId="0" borderId="0" xfId="109" applyFont="1">
      <alignment/>
      <protection/>
    </xf>
    <xf numFmtId="0" fontId="70" fillId="0" borderId="0" xfId="109" applyFont="1" applyAlignment="1">
      <alignment horizontal="center"/>
      <protection/>
    </xf>
    <xf numFmtId="0" fontId="0" fillId="0" borderId="0" xfId="109">
      <alignment/>
      <protection/>
    </xf>
    <xf numFmtId="0" fontId="74" fillId="0" borderId="21" xfId="109" applyFont="1" applyBorder="1" applyAlignment="1">
      <alignment horizontal="center" vertical="center" wrapText="1"/>
      <protection/>
    </xf>
    <xf numFmtId="0" fontId="59" fillId="27" borderId="22" xfId="109" applyFont="1" applyFill="1" applyBorder="1" applyAlignment="1">
      <alignment horizontal="center" vertical="center" wrapText="1"/>
      <protection/>
    </xf>
    <xf numFmtId="0" fontId="75" fillId="0" borderId="22" xfId="109" applyFont="1" applyBorder="1" applyAlignment="1">
      <alignment horizontal="center" vertical="center" wrapText="1"/>
      <protection/>
    </xf>
    <xf numFmtId="0" fontId="76" fillId="0" borderId="23" xfId="109" applyFont="1" applyBorder="1" applyAlignment="1">
      <alignment horizontal="center" vertical="center" wrapText="1"/>
      <protection/>
    </xf>
    <xf numFmtId="0" fontId="77" fillId="0" borderId="24" xfId="109" applyFont="1" applyBorder="1" applyAlignment="1">
      <alignment horizontal="center" vertical="center" wrapText="1"/>
      <protection/>
    </xf>
    <xf numFmtId="0" fontId="78" fillId="27" borderId="9" xfId="109" applyFont="1" applyFill="1" applyBorder="1" applyAlignment="1">
      <alignment horizontal="center" vertical="center" wrapText="1"/>
      <protection/>
    </xf>
    <xf numFmtId="0" fontId="75" fillId="0" borderId="19" xfId="109" applyFont="1" applyBorder="1" applyAlignment="1">
      <alignment horizontal="center" vertical="center" wrapText="1"/>
      <protection/>
    </xf>
    <xf numFmtId="0" fontId="78" fillId="0" borderId="25" xfId="109" applyFont="1" applyFill="1" applyBorder="1" applyAlignment="1">
      <alignment horizontal="center" vertical="center" wrapText="1"/>
      <protection/>
    </xf>
    <xf numFmtId="0" fontId="78" fillId="0" borderId="13" xfId="109" applyFont="1" applyFill="1" applyBorder="1" applyAlignment="1">
      <alignment horizontal="center" vertical="center" wrapText="1"/>
      <protection/>
    </xf>
    <xf numFmtId="0" fontId="78" fillId="0" borderId="26" xfId="109" applyFont="1" applyFill="1" applyBorder="1" applyAlignment="1">
      <alignment horizontal="center" vertical="center" wrapText="1"/>
      <protection/>
    </xf>
    <xf numFmtId="0" fontId="76" fillId="27" borderId="27" xfId="109" applyFont="1" applyFill="1" applyBorder="1" applyAlignment="1">
      <alignment horizontal="center" vertical="center" wrapText="1"/>
      <protection/>
    </xf>
    <xf numFmtId="0" fontId="77" fillId="0" borderId="24" xfId="109" applyFont="1" applyFill="1" applyBorder="1" applyAlignment="1">
      <alignment horizontal="center" vertical="center" wrapText="1"/>
      <protection/>
    </xf>
    <xf numFmtId="0" fontId="78" fillId="0" borderId="9" xfId="109" applyFont="1" applyFill="1" applyBorder="1" applyAlignment="1">
      <alignment horizontal="center" vertical="center" wrapText="1"/>
      <protection/>
    </xf>
    <xf numFmtId="0" fontId="78" fillId="0" borderId="9" xfId="109" applyFont="1" applyBorder="1" applyAlignment="1">
      <alignment horizontal="center" vertical="center" wrapText="1"/>
      <protection/>
    </xf>
    <xf numFmtId="0" fontId="79" fillId="0" borderId="9" xfId="109" applyFont="1" applyBorder="1" applyAlignment="1">
      <alignment horizontal="center" vertical="center" wrapText="1"/>
      <protection/>
    </xf>
    <xf numFmtId="0" fontId="79" fillId="0" borderId="9" xfId="109" applyFont="1" applyFill="1" applyBorder="1" applyAlignment="1">
      <alignment horizontal="center" vertical="center" wrapText="1"/>
      <protection/>
    </xf>
    <xf numFmtId="0" fontId="76" fillId="0" borderId="28" xfId="109" applyFont="1" applyFill="1" applyBorder="1" applyAlignment="1">
      <alignment horizontal="center" vertical="center" wrapText="1"/>
      <protection/>
    </xf>
    <xf numFmtId="0" fontId="80" fillId="0" borderId="24" xfId="109" applyFont="1" applyBorder="1" applyAlignment="1">
      <alignment horizontal="center" vertical="center" wrapText="1"/>
      <protection/>
    </xf>
    <xf numFmtId="49" fontId="2" fillId="0" borderId="9" xfId="108" applyNumberFormat="1" applyFont="1" applyBorder="1" applyAlignment="1">
      <alignment horizontal="center" vertical="center"/>
      <protection/>
    </xf>
    <xf numFmtId="3" fontId="51" fillId="0" borderId="9" xfId="108" applyNumberFormat="1" applyFont="1" applyFill="1" applyBorder="1" applyAlignment="1">
      <alignment horizontal="center"/>
      <protection/>
    </xf>
    <xf numFmtId="3" fontId="0" fillId="0" borderId="9" xfId="0" applyNumberFormat="1" applyFont="1" applyFill="1" applyBorder="1" applyAlignment="1">
      <alignment/>
    </xf>
    <xf numFmtId="9" fontId="0" fillId="0" borderId="9" xfId="117" applyFont="1" applyFill="1" applyBorder="1" applyAlignment="1">
      <alignment horizontal="center" vertical="center" wrapText="1"/>
    </xf>
    <xf numFmtId="9" fontId="70" fillId="27" borderId="29" xfId="109" applyNumberFormat="1" applyFont="1" applyFill="1" applyBorder="1" applyAlignment="1">
      <alignment horizontal="center" vertical="center" wrapText="1"/>
      <protection/>
    </xf>
    <xf numFmtId="0" fontId="46" fillId="26" borderId="30" xfId="105" applyFont="1" applyFill="1" applyBorder="1" applyAlignment="1">
      <alignment/>
      <protection/>
    </xf>
    <xf numFmtId="0" fontId="46" fillId="26" borderId="17" xfId="105" applyFont="1" applyFill="1" applyBorder="1" applyAlignment="1">
      <alignment/>
      <protection/>
    </xf>
    <xf numFmtId="0" fontId="46" fillId="26" borderId="31" xfId="105" applyFont="1" applyFill="1" applyBorder="1" applyAlignment="1">
      <alignment/>
      <protection/>
    </xf>
    <xf numFmtId="0" fontId="75" fillId="0" borderId="32" xfId="109" applyFont="1" applyBorder="1" applyAlignment="1">
      <alignment vertical="center" wrapText="1"/>
      <protection/>
    </xf>
    <xf numFmtId="0" fontId="75" fillId="0" borderId="33" xfId="109" applyFont="1" applyBorder="1" applyAlignment="1">
      <alignment vertical="center" wrapText="1"/>
      <protection/>
    </xf>
    <xf numFmtId="0" fontId="75" fillId="0" borderId="34" xfId="109" applyFont="1" applyBorder="1" applyAlignment="1">
      <alignment vertical="center" wrapText="1"/>
      <protection/>
    </xf>
    <xf numFmtId="0" fontId="75" fillId="0" borderId="35" xfId="109" applyFont="1" applyBorder="1" applyAlignment="1">
      <alignment vertical="center" wrapText="1"/>
      <protection/>
    </xf>
    <xf numFmtId="0" fontId="72" fillId="0" borderId="0" xfId="108" applyFont="1" applyBorder="1">
      <alignment/>
      <protection/>
    </xf>
    <xf numFmtId="0" fontId="69" fillId="0" borderId="0" xfId="108" applyFont="1" applyBorder="1">
      <alignment/>
      <protection/>
    </xf>
    <xf numFmtId="0" fontId="69" fillId="0" borderId="0" xfId="108" applyFont="1">
      <alignment/>
      <protection/>
    </xf>
    <xf numFmtId="0" fontId="81" fillId="0" borderId="0" xfId="108" applyFont="1" applyBorder="1">
      <alignment/>
      <protection/>
    </xf>
    <xf numFmtId="0" fontId="2" fillId="0" borderId="24" xfId="108" applyFont="1" applyFill="1" applyBorder="1" applyAlignment="1">
      <alignment horizontal="left" vertical="center"/>
      <protection/>
    </xf>
    <xf numFmtId="0" fontId="2" fillId="0" borderId="9" xfId="108" applyFont="1" applyFill="1" applyBorder="1" applyAlignment="1">
      <alignment horizontal="center" vertical="center"/>
      <protection/>
    </xf>
    <xf numFmtId="0" fontId="3" fillId="0" borderId="36" xfId="108" applyFont="1" applyFill="1" applyBorder="1" applyAlignment="1">
      <alignment horizontal="left" vertical="center"/>
      <protection/>
    </xf>
    <xf numFmtId="0" fontId="3" fillId="0" borderId="0" xfId="108" applyFont="1" applyFill="1" applyBorder="1" applyAlignment="1">
      <alignment horizontal="left" vertical="center"/>
      <protection/>
    </xf>
    <xf numFmtId="0" fontId="3" fillId="0" borderId="0" xfId="108" applyFont="1" applyFill="1" applyBorder="1" applyAlignment="1">
      <alignment horizontal="center" vertical="center"/>
      <protection/>
    </xf>
    <xf numFmtId="3" fontId="3" fillId="27" borderId="9" xfId="108" applyNumberFormat="1" applyFont="1" applyFill="1" applyBorder="1" applyAlignment="1">
      <alignment horizontal="center" vertical="center"/>
      <protection/>
    </xf>
    <xf numFmtId="217" fontId="3" fillId="27" borderId="9" xfId="108" applyNumberFormat="1" applyFont="1" applyFill="1" applyBorder="1" applyAlignment="1">
      <alignment horizontal="center" vertical="center"/>
      <protection/>
    </xf>
    <xf numFmtId="0" fontId="3" fillId="0" borderId="9" xfId="108" applyFont="1" applyFill="1" applyBorder="1" applyAlignment="1">
      <alignment horizontal="center"/>
      <protection/>
    </xf>
    <xf numFmtId="0" fontId="2" fillId="2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2" fillId="27" borderId="9" xfId="0" applyFont="1" applyFill="1" applyBorder="1" applyAlignment="1">
      <alignment horizontal="left" vertical="center" wrapText="1"/>
    </xf>
    <xf numFmtId="0" fontId="83" fillId="27" borderId="9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49" fontId="2" fillId="0" borderId="0" xfId="108" applyNumberFormat="1" applyFont="1" applyBorder="1" applyAlignment="1">
      <alignment horizontal="left" vertical="center"/>
      <protection/>
    </xf>
    <xf numFmtId="0" fontId="69" fillId="26" borderId="0" xfId="0" applyFont="1" applyFill="1" applyAlignment="1">
      <alignment/>
    </xf>
    <xf numFmtId="0" fontId="3" fillId="26" borderId="0" xfId="0" applyFont="1" applyFill="1" applyBorder="1" applyAlignment="1">
      <alignment/>
    </xf>
    <xf numFmtId="0" fontId="3" fillId="26" borderId="15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26" borderId="13" xfId="0" applyFont="1" applyFill="1" applyBorder="1" applyAlignment="1">
      <alignment/>
    </xf>
    <xf numFmtId="49" fontId="84" fillId="26" borderId="37" xfId="0" applyNumberFormat="1" applyFont="1" applyFill="1" applyBorder="1" applyAlignment="1">
      <alignment horizontal="center" vertical="center"/>
    </xf>
    <xf numFmtId="0" fontId="2" fillId="26" borderId="19" xfId="0" applyFont="1" applyFill="1" applyBorder="1" applyAlignment="1">
      <alignment horizontal="center" vertical="center"/>
    </xf>
    <xf numFmtId="3" fontId="3" fillId="26" borderId="9" xfId="0" applyNumberFormat="1" applyFont="1" applyFill="1" applyBorder="1" applyAlignment="1">
      <alignment horizontal="center"/>
    </xf>
    <xf numFmtId="3" fontId="85" fillId="26" borderId="9" xfId="0" applyNumberFormat="1" applyFont="1" applyFill="1" applyBorder="1" applyAlignment="1">
      <alignment horizontal="center"/>
    </xf>
    <xf numFmtId="3" fontId="7" fillId="26" borderId="9" xfId="0" applyNumberFormat="1" applyFont="1" applyFill="1" applyBorder="1" applyAlignment="1">
      <alignment horizontal="center"/>
    </xf>
    <xf numFmtId="3" fontId="84" fillId="26" borderId="9" xfId="0" applyNumberFormat="1" applyFont="1" applyFill="1" applyBorder="1" applyAlignment="1">
      <alignment horizontal="center"/>
    </xf>
    <xf numFmtId="3" fontId="2" fillId="26" borderId="9" xfId="0" applyNumberFormat="1" applyFont="1" applyFill="1" applyBorder="1" applyAlignment="1">
      <alignment horizontal="center"/>
    </xf>
    <xf numFmtId="3" fontId="84" fillId="26" borderId="38" xfId="0" applyNumberFormat="1" applyFont="1" applyFill="1" applyBorder="1" applyAlignment="1">
      <alignment horizontal="center"/>
    </xf>
    <xf numFmtId="177" fontId="2" fillId="26" borderId="0" xfId="0" applyNumberFormat="1" applyFont="1" applyFill="1" applyBorder="1" applyAlignment="1">
      <alignment wrapText="1"/>
    </xf>
    <xf numFmtId="0" fontId="0" fillId="26" borderId="0" xfId="0" applyFill="1" applyAlignment="1">
      <alignment/>
    </xf>
    <xf numFmtId="9" fontId="0" fillId="26" borderId="0" xfId="0" applyNumberFormat="1" applyFill="1" applyAlignment="1">
      <alignment/>
    </xf>
    <xf numFmtId="0" fontId="0" fillId="0" borderId="9" xfId="0" applyBorder="1" applyAlignment="1">
      <alignment/>
    </xf>
    <xf numFmtId="0" fontId="83" fillId="26" borderId="9" xfId="0" applyFont="1" applyFill="1" applyBorder="1" applyAlignment="1">
      <alignment horizontal="center" vertical="center" wrapText="1"/>
    </xf>
    <xf numFmtId="3" fontId="53" fillId="0" borderId="9" xfId="108" applyNumberFormat="1" applyFont="1" applyFill="1" applyBorder="1" applyAlignment="1">
      <alignment horizontal="center"/>
      <protection/>
    </xf>
    <xf numFmtId="0" fontId="80" fillId="0" borderId="0" xfId="109" applyFont="1" applyBorder="1" applyAlignment="1">
      <alignment horizontal="center" vertical="center" wrapText="1"/>
      <protection/>
    </xf>
    <xf numFmtId="3" fontId="0" fillId="0" borderId="0" xfId="0" applyNumberFormat="1" applyFont="1" applyFill="1" applyBorder="1" applyAlignment="1">
      <alignment/>
    </xf>
    <xf numFmtId="3" fontId="53" fillId="0" borderId="0" xfId="108" applyNumberFormat="1" applyFont="1" applyFill="1" applyBorder="1" applyAlignment="1">
      <alignment horizontal="center"/>
      <protection/>
    </xf>
    <xf numFmtId="9" fontId="0" fillId="0" borderId="0" xfId="117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2" fillId="26" borderId="0" xfId="0" applyFont="1" applyFill="1" applyBorder="1" applyAlignment="1">
      <alignment horizontal="left" vertical="center" wrapText="1"/>
    </xf>
    <xf numFmtId="0" fontId="3" fillId="26" borderId="0" xfId="108" applyFont="1" applyFill="1" applyBorder="1" applyAlignment="1">
      <alignment horizontal="center" vertical="center"/>
      <protection/>
    </xf>
    <xf numFmtId="3" fontId="3" fillId="26" borderId="0" xfId="108" applyNumberFormat="1" applyFont="1" applyFill="1" applyBorder="1" applyAlignment="1">
      <alignment horizontal="center" vertical="center"/>
      <protection/>
    </xf>
    <xf numFmtId="217" fontId="3" fillId="26" borderId="0" xfId="108" applyNumberFormat="1" applyFont="1" applyFill="1" applyBorder="1" applyAlignment="1">
      <alignment horizontal="center" vertical="center"/>
      <protection/>
    </xf>
    <xf numFmtId="0" fontId="69" fillId="26" borderId="0" xfId="108" applyFont="1" applyFill="1" applyBorder="1">
      <alignment/>
      <protection/>
    </xf>
    <xf numFmtId="0" fontId="2" fillId="26" borderId="24" xfId="0" applyFont="1" applyFill="1" applyBorder="1" applyAlignment="1">
      <alignment horizontal="center"/>
    </xf>
    <xf numFmtId="0" fontId="3" fillId="26" borderId="9" xfId="0" applyFont="1" applyFill="1" applyBorder="1" applyAlignment="1">
      <alignment horizontal="center"/>
    </xf>
    <xf numFmtId="0" fontId="3" fillId="26" borderId="39" xfId="0" applyFont="1" applyFill="1" applyBorder="1" applyAlignment="1">
      <alignment/>
    </xf>
    <xf numFmtId="0" fontId="2" fillId="26" borderId="9" xfId="0" applyFont="1" applyFill="1" applyBorder="1" applyAlignment="1">
      <alignment horizontal="center"/>
    </xf>
    <xf numFmtId="49" fontId="3" fillId="26" borderId="29" xfId="0" applyNumberFormat="1" applyFont="1" applyFill="1" applyBorder="1" applyAlignment="1">
      <alignment horizontal="center"/>
    </xf>
    <xf numFmtId="0" fontId="3" fillId="26" borderId="26" xfId="0" applyFont="1" applyFill="1" applyBorder="1" applyAlignment="1">
      <alignment/>
    </xf>
    <xf numFmtId="49" fontId="84" fillId="26" borderId="40" xfId="0" applyNumberFormat="1" applyFont="1" applyFill="1" applyBorder="1" applyAlignment="1">
      <alignment horizontal="center" vertical="center"/>
    </xf>
    <xf numFmtId="0" fontId="3" fillId="26" borderId="24" xfId="0" applyFont="1" applyFill="1" applyBorder="1" applyAlignment="1">
      <alignment horizontal="center"/>
    </xf>
    <xf numFmtId="0" fontId="3" fillId="26" borderId="32" xfId="0" applyFont="1" applyFill="1" applyBorder="1" applyAlignment="1">
      <alignment horizontal="left"/>
    </xf>
    <xf numFmtId="219" fontId="3" fillId="26" borderId="9" xfId="53" applyNumberFormat="1" applyFont="1" applyFill="1" applyBorder="1" applyAlignment="1">
      <alignment horizontal="center"/>
    </xf>
    <xf numFmtId="0" fontId="3" fillId="26" borderId="24" xfId="0" applyFont="1" applyFill="1" applyBorder="1" applyAlignment="1">
      <alignment horizontal="center"/>
    </xf>
    <xf numFmtId="219" fontId="3" fillId="26" borderId="9" xfId="0" applyNumberFormat="1" applyFont="1" applyFill="1" applyBorder="1" applyAlignment="1">
      <alignment horizontal="center"/>
    </xf>
    <xf numFmtId="0" fontId="3" fillId="26" borderId="32" xfId="0" applyFont="1" applyFill="1" applyBorder="1" applyAlignment="1">
      <alignment horizontal="left"/>
    </xf>
    <xf numFmtId="0" fontId="85" fillId="26" borderId="24" xfId="0" applyFont="1" applyFill="1" applyBorder="1" applyAlignment="1">
      <alignment horizontal="center"/>
    </xf>
    <xf numFmtId="0" fontId="84" fillId="26" borderId="32" xfId="0" applyFont="1" applyFill="1" applyBorder="1" applyAlignment="1">
      <alignment horizontal="center"/>
    </xf>
    <xf numFmtId="3" fontId="2" fillId="26" borderId="29" xfId="0" applyNumberFormat="1" applyFont="1" applyFill="1" applyBorder="1" applyAlignment="1">
      <alignment horizontal="center"/>
    </xf>
    <xf numFmtId="0" fontId="6" fillId="26" borderId="16" xfId="0" applyFont="1" applyFill="1" applyBorder="1" applyAlignment="1">
      <alignment horizontal="center"/>
    </xf>
    <xf numFmtId="0" fontId="6" fillId="26" borderId="15" xfId="0" applyFont="1" applyFill="1" applyBorder="1" applyAlignment="1">
      <alignment horizontal="center"/>
    </xf>
    <xf numFmtId="0" fontId="3" fillId="26" borderId="15" xfId="0" applyFont="1" applyFill="1" applyBorder="1" applyAlignment="1">
      <alignment horizontal="center"/>
    </xf>
    <xf numFmtId="0" fontId="3" fillId="26" borderId="18" xfId="0" applyFont="1" applyFill="1" applyBorder="1" applyAlignment="1">
      <alignment horizontal="center"/>
    </xf>
    <xf numFmtId="0" fontId="3" fillId="26" borderId="9" xfId="0" applyFont="1" applyFill="1" applyBorder="1" applyAlignment="1" quotePrefix="1">
      <alignment horizontal="center"/>
    </xf>
    <xf numFmtId="3" fontId="3" fillId="26" borderId="29" xfId="0" applyNumberFormat="1" applyFont="1" applyFill="1" applyBorder="1" applyAlignment="1">
      <alignment horizontal="center"/>
    </xf>
    <xf numFmtId="0" fontId="85" fillId="26" borderId="32" xfId="0" applyFont="1" applyFill="1" applyBorder="1" applyAlignment="1">
      <alignment horizontal="center"/>
    </xf>
    <xf numFmtId="0" fontId="7" fillId="26" borderId="24" xfId="0" applyFont="1" applyFill="1" applyBorder="1" applyAlignment="1">
      <alignment horizontal="center"/>
    </xf>
    <xf numFmtId="0" fontId="7" fillId="26" borderId="32" xfId="0" applyFont="1" applyFill="1" applyBorder="1" applyAlignment="1">
      <alignment horizontal="center" wrapText="1"/>
    </xf>
    <xf numFmtId="0" fontId="72" fillId="26" borderId="0" xfId="0" applyFont="1" applyFill="1" applyAlignment="1">
      <alignment horizontal="left"/>
    </xf>
    <xf numFmtId="0" fontId="69" fillId="26" borderId="0" xfId="0" applyFont="1" applyFill="1" applyAlignment="1">
      <alignment horizontal="center"/>
    </xf>
    <xf numFmtId="0" fontId="69" fillId="26" borderId="0" xfId="0" applyFont="1" applyFill="1" applyAlignment="1">
      <alignment horizontal="center"/>
    </xf>
    <xf numFmtId="0" fontId="6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0" fontId="1" fillId="26" borderId="0" xfId="0" applyFont="1" applyFill="1" applyBorder="1" applyAlignment="1">
      <alignment horizontal="center"/>
    </xf>
    <xf numFmtId="0" fontId="70" fillId="26" borderId="0" xfId="0" applyFont="1" applyFill="1" applyAlignment="1">
      <alignment horizontal="center"/>
    </xf>
    <xf numFmtId="0" fontId="86" fillId="0" borderId="37" xfId="0" applyFont="1" applyBorder="1" applyAlignment="1">
      <alignment horizontal="center"/>
    </xf>
    <xf numFmtId="0" fontId="52" fillId="0" borderId="37" xfId="0" applyFont="1" applyBorder="1" applyAlignment="1">
      <alignment wrapText="1"/>
    </xf>
    <xf numFmtId="184" fontId="3" fillId="26" borderId="37" xfId="53" applyNumberFormat="1" applyFont="1" applyFill="1" applyBorder="1" applyAlignment="1">
      <alignment vertical="center" wrapText="1"/>
    </xf>
    <xf numFmtId="0" fontId="3" fillId="26" borderId="37" xfId="106" applyFont="1" applyFill="1" applyBorder="1" applyAlignment="1">
      <alignment horizontal="center" vertical="center" wrapText="1"/>
      <protection/>
    </xf>
    <xf numFmtId="0" fontId="1" fillId="26" borderId="37" xfId="106" applyFont="1" applyFill="1" applyBorder="1" applyAlignment="1">
      <alignment horizontal="center" vertical="center" wrapText="1"/>
      <protection/>
    </xf>
    <xf numFmtId="219" fontId="0" fillId="0" borderId="9" xfId="53" applyNumberFormat="1" applyFont="1" applyBorder="1" applyAlignment="1">
      <alignment/>
    </xf>
    <xf numFmtId="0" fontId="0" fillId="0" borderId="9" xfId="0" applyBorder="1" applyAlignment="1">
      <alignment wrapText="1"/>
    </xf>
    <xf numFmtId="0" fontId="3" fillId="26" borderId="17" xfId="0" applyFont="1" applyFill="1" applyBorder="1" applyAlignment="1">
      <alignment horizontal="center"/>
    </xf>
    <xf numFmtId="177" fontId="2" fillId="26" borderId="0" xfId="0" applyNumberFormat="1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26" borderId="0" xfId="0" applyNumberFormat="1" applyFill="1" applyAlignment="1">
      <alignment horizontal="center"/>
    </xf>
    <xf numFmtId="9" fontId="0" fillId="0" borderId="9" xfId="0" applyNumberFormat="1" applyBorder="1" applyAlignment="1">
      <alignment/>
    </xf>
    <xf numFmtId="9" fontId="0" fillId="0" borderId="0" xfId="110" applyNumberFormat="1">
      <alignment/>
      <protection/>
    </xf>
    <xf numFmtId="9" fontId="0" fillId="0" borderId="9" xfId="110" applyNumberFormat="1" applyBorder="1">
      <alignment/>
      <protection/>
    </xf>
    <xf numFmtId="0" fontId="3" fillId="26" borderId="37" xfId="106" applyFont="1" applyFill="1" applyBorder="1" applyAlignment="1">
      <alignment horizontal="center" wrapText="1"/>
      <protection/>
    </xf>
    <xf numFmtId="184" fontId="3" fillId="26" borderId="37" xfId="53" applyNumberFormat="1" applyFont="1" applyFill="1" applyBorder="1" applyAlignment="1">
      <alignment horizontal="center" wrapText="1"/>
    </xf>
    <xf numFmtId="0" fontId="0" fillId="26" borderId="37" xfId="106" applyFill="1" applyBorder="1" applyAlignment="1">
      <alignment horizontal="center" wrapText="1"/>
      <protection/>
    </xf>
    <xf numFmtId="0" fontId="2" fillId="0" borderId="9" xfId="108" applyFont="1" applyFill="1" applyBorder="1" applyAlignment="1">
      <alignment horizontal="left" vertical="center"/>
      <protection/>
    </xf>
    <xf numFmtId="3" fontId="0" fillId="0" borderId="0" xfId="0" applyNumberFormat="1" applyAlignment="1">
      <alignment/>
    </xf>
    <xf numFmtId="0" fontId="75" fillId="0" borderId="32" xfId="109" applyFont="1" applyBorder="1" applyAlignment="1">
      <alignment vertical="top" wrapText="1"/>
      <protection/>
    </xf>
    <xf numFmtId="0" fontId="59" fillId="26" borderId="22" xfId="109" applyFont="1" applyFill="1" applyBorder="1" applyAlignment="1">
      <alignment horizontal="center" vertical="center" wrapText="1"/>
      <protection/>
    </xf>
    <xf numFmtId="0" fontId="78" fillId="26" borderId="9" xfId="109" applyFont="1" applyFill="1" applyBorder="1" applyAlignment="1">
      <alignment horizontal="center" vertical="center" wrapText="1"/>
      <protection/>
    </xf>
    <xf numFmtId="0" fontId="82" fillId="26" borderId="9" xfId="0" applyFont="1" applyFill="1" applyBorder="1" applyAlignment="1">
      <alignment horizontal="left" vertical="center" wrapText="1"/>
    </xf>
    <xf numFmtId="0" fontId="76" fillId="26" borderId="27" xfId="109" applyFont="1" applyFill="1" applyBorder="1" applyAlignment="1">
      <alignment horizontal="center" vertical="center" wrapText="1"/>
      <protection/>
    </xf>
    <xf numFmtId="0" fontId="76" fillId="26" borderId="28" xfId="109" applyFont="1" applyFill="1" applyBorder="1" applyAlignment="1">
      <alignment horizontal="center" vertical="center" wrapText="1"/>
      <protection/>
    </xf>
    <xf numFmtId="9" fontId="70" fillId="26" borderId="29" xfId="109" applyNumberFormat="1" applyFont="1" applyFill="1" applyBorder="1" applyAlignment="1">
      <alignment horizontal="center" vertical="center" wrapText="1"/>
      <protection/>
    </xf>
    <xf numFmtId="9" fontId="70" fillId="26" borderId="0" xfId="109" applyNumberFormat="1" applyFont="1" applyFill="1" applyBorder="1" applyAlignment="1">
      <alignment horizontal="center" vertical="center" wrapText="1"/>
      <protection/>
    </xf>
    <xf numFmtId="49" fontId="2" fillId="26" borderId="9" xfId="108" applyNumberFormat="1" applyFont="1" applyFill="1" applyBorder="1" applyAlignment="1">
      <alignment horizontal="center" vertical="center"/>
      <protection/>
    </xf>
    <xf numFmtId="3" fontId="3" fillId="26" borderId="9" xfId="108" applyNumberFormat="1" applyFont="1" applyFill="1" applyBorder="1" applyAlignment="1">
      <alignment horizontal="center" vertical="center"/>
      <protection/>
    </xf>
    <xf numFmtId="217" fontId="3" fillId="26" borderId="9" xfId="108" applyNumberFormat="1" applyFont="1" applyFill="1" applyBorder="1" applyAlignment="1">
      <alignment horizontal="center" vertical="center"/>
      <protection/>
    </xf>
    <xf numFmtId="9" fontId="0" fillId="26" borderId="9" xfId="117" applyFont="1" applyFill="1" applyBorder="1" applyAlignment="1">
      <alignment horizontal="center" vertical="center" wrapText="1"/>
    </xf>
    <xf numFmtId="0" fontId="0" fillId="26" borderId="9" xfId="0" applyFill="1" applyBorder="1" applyAlignment="1">
      <alignment/>
    </xf>
    <xf numFmtId="0" fontId="75" fillId="26" borderId="22" xfId="109" applyFont="1" applyFill="1" applyBorder="1" applyAlignment="1">
      <alignment horizontal="center" vertical="center" wrapText="1"/>
      <protection/>
    </xf>
    <xf numFmtId="0" fontId="76" fillId="26" borderId="23" xfId="109" applyFont="1" applyFill="1" applyBorder="1" applyAlignment="1">
      <alignment horizontal="center" vertical="center" wrapText="1"/>
      <protection/>
    </xf>
    <xf numFmtId="0" fontId="75" fillId="26" borderId="19" xfId="109" applyFont="1" applyFill="1" applyBorder="1" applyAlignment="1">
      <alignment horizontal="center" vertical="center" wrapText="1"/>
      <protection/>
    </xf>
    <xf numFmtId="0" fontId="78" fillId="26" borderId="25" xfId="109" applyFont="1" applyFill="1" applyBorder="1" applyAlignment="1">
      <alignment horizontal="center" vertical="center" wrapText="1"/>
      <protection/>
    </xf>
    <xf numFmtId="0" fontId="78" fillId="26" borderId="13" xfId="109" applyFont="1" applyFill="1" applyBorder="1" applyAlignment="1">
      <alignment horizontal="center" vertical="center" wrapText="1"/>
      <protection/>
    </xf>
    <xf numFmtId="0" fontId="78" fillId="26" borderId="26" xfId="109" applyFont="1" applyFill="1" applyBorder="1" applyAlignment="1">
      <alignment horizontal="center" vertical="center" wrapText="1"/>
      <protection/>
    </xf>
    <xf numFmtId="0" fontId="75" fillId="26" borderId="32" xfId="109" applyFont="1" applyFill="1" applyBorder="1" applyAlignment="1">
      <alignment vertical="center" wrapText="1"/>
      <protection/>
    </xf>
    <xf numFmtId="0" fontId="75" fillId="26" borderId="33" xfId="109" applyFont="1" applyFill="1" applyBorder="1" applyAlignment="1">
      <alignment vertical="center" wrapText="1"/>
      <protection/>
    </xf>
    <xf numFmtId="0" fontId="75" fillId="26" borderId="34" xfId="109" applyFont="1" applyFill="1" applyBorder="1" applyAlignment="1">
      <alignment vertical="center" wrapText="1"/>
      <protection/>
    </xf>
    <xf numFmtId="0" fontId="79" fillId="26" borderId="9" xfId="109" applyFont="1" applyFill="1" applyBorder="1" applyAlignment="1">
      <alignment horizontal="center" vertical="center" wrapText="1"/>
      <protection/>
    </xf>
    <xf numFmtId="171" fontId="3" fillId="26" borderId="9" xfId="53" applyFont="1" applyFill="1" applyBorder="1" applyAlignment="1">
      <alignment horizontal="center" vertical="center"/>
    </xf>
    <xf numFmtId="0" fontId="1" fillId="26" borderId="41" xfId="0" applyFont="1" applyFill="1" applyBorder="1" applyAlignment="1">
      <alignment horizontal="center" vertical="center"/>
    </xf>
    <xf numFmtId="0" fontId="1" fillId="26" borderId="39" xfId="0" applyFont="1" applyFill="1" applyBorder="1" applyAlignment="1">
      <alignment horizontal="center" vertical="center"/>
    </xf>
    <xf numFmtId="0" fontId="1" fillId="26" borderId="26" xfId="0" applyFont="1" applyFill="1" applyBorder="1" applyAlignment="1">
      <alignment horizontal="center" vertical="center"/>
    </xf>
    <xf numFmtId="0" fontId="1" fillId="26" borderId="37" xfId="0" applyFont="1" applyFill="1" applyBorder="1" applyAlignment="1">
      <alignment horizontal="center" vertical="center"/>
    </xf>
    <xf numFmtId="0" fontId="1" fillId="26" borderId="19" xfId="0" applyFont="1" applyFill="1" applyBorder="1" applyAlignment="1">
      <alignment horizontal="center" vertical="center"/>
    </xf>
    <xf numFmtId="0" fontId="1" fillId="26" borderId="42" xfId="0" applyFont="1" applyFill="1" applyBorder="1" applyAlignment="1">
      <alignment horizontal="center" vertical="center"/>
    </xf>
    <xf numFmtId="0" fontId="2" fillId="26" borderId="43" xfId="0" applyFont="1" applyFill="1" applyBorder="1" applyAlignment="1">
      <alignment horizontal="center" vertical="center"/>
    </xf>
    <xf numFmtId="0" fontId="2" fillId="26" borderId="44" xfId="0" applyFont="1" applyFill="1" applyBorder="1" applyAlignment="1">
      <alignment horizontal="center" vertical="center"/>
    </xf>
    <xf numFmtId="0" fontId="7" fillId="26" borderId="35" xfId="0" applyFont="1" applyFill="1" applyBorder="1" applyAlignment="1">
      <alignment horizontal="center"/>
    </xf>
    <xf numFmtId="0" fontId="7" fillId="26" borderId="34" xfId="0" applyFont="1" applyFill="1" applyBorder="1" applyAlignment="1">
      <alignment horizontal="center"/>
    </xf>
    <xf numFmtId="0" fontId="84" fillId="26" borderId="45" xfId="0" applyFont="1" applyFill="1" applyBorder="1" applyAlignment="1">
      <alignment horizontal="center" vertical="center"/>
    </xf>
    <xf numFmtId="0" fontId="84" fillId="26" borderId="46" xfId="0" applyFont="1" applyFill="1" applyBorder="1" applyAlignment="1">
      <alignment horizontal="center" vertical="center"/>
    </xf>
    <xf numFmtId="0" fontId="3" fillId="26" borderId="5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0" fontId="2" fillId="0" borderId="9" xfId="108" applyFont="1" applyFill="1" applyBorder="1" applyAlignment="1">
      <alignment horizontal="center" vertical="center" wrapText="1"/>
      <protection/>
    </xf>
    <xf numFmtId="0" fontId="2" fillId="0" borderId="37" xfId="108" applyFont="1" applyFill="1" applyBorder="1" applyAlignment="1">
      <alignment horizontal="center" vertical="center" wrapText="1"/>
      <protection/>
    </xf>
    <xf numFmtId="0" fontId="2" fillId="0" borderId="19" xfId="108" applyFont="1" applyFill="1" applyBorder="1" applyAlignment="1">
      <alignment horizontal="center" vertical="center" wrapText="1"/>
      <protection/>
    </xf>
    <xf numFmtId="0" fontId="2" fillId="0" borderId="42" xfId="108" applyFont="1" applyFill="1" applyBorder="1" applyAlignment="1">
      <alignment horizontal="center" vertical="center" wrapText="1"/>
      <protection/>
    </xf>
    <xf numFmtId="0" fontId="2" fillId="0" borderId="47" xfId="108" applyFont="1" applyFill="1" applyBorder="1" applyAlignment="1">
      <alignment horizontal="left" vertical="center" wrapText="1"/>
      <protection/>
    </xf>
    <xf numFmtId="0" fontId="2" fillId="0" borderId="41" xfId="108" applyFont="1" applyFill="1" applyBorder="1" applyAlignment="1">
      <alignment horizontal="left" vertical="center" wrapText="1"/>
      <protection/>
    </xf>
    <xf numFmtId="0" fontId="2" fillId="0" borderId="5" xfId="108" applyFont="1" applyFill="1" applyBorder="1" applyAlignment="1">
      <alignment horizontal="left" vertical="center" wrapText="1"/>
      <protection/>
    </xf>
    <xf numFmtId="0" fontId="2" fillId="0" borderId="39" xfId="108" applyFont="1" applyFill="1" applyBorder="1" applyAlignment="1">
      <alignment horizontal="left" vertical="center" wrapText="1"/>
      <protection/>
    </xf>
    <xf numFmtId="0" fontId="2" fillId="0" borderId="25" xfId="108" applyFont="1" applyFill="1" applyBorder="1" applyAlignment="1">
      <alignment horizontal="left" vertical="center" wrapText="1"/>
      <protection/>
    </xf>
    <xf numFmtId="0" fontId="2" fillId="0" borderId="26" xfId="108" applyFont="1" applyFill="1" applyBorder="1" applyAlignment="1">
      <alignment horizontal="left" vertical="center" wrapText="1"/>
      <protection/>
    </xf>
    <xf numFmtId="0" fontId="2" fillId="0" borderId="47" xfId="110" applyFont="1" applyFill="1" applyBorder="1" applyAlignment="1">
      <alignment horizontal="center" vertical="center" wrapText="1"/>
      <protection/>
    </xf>
    <xf numFmtId="0" fontId="2" fillId="0" borderId="41" xfId="110" applyFont="1" applyFill="1" applyBorder="1" applyAlignment="1">
      <alignment horizontal="center" vertical="center" wrapText="1"/>
      <protection/>
    </xf>
    <xf numFmtId="0" fontId="2" fillId="0" borderId="5" xfId="110" applyFont="1" applyFill="1" applyBorder="1" applyAlignment="1">
      <alignment horizontal="center" vertical="center" wrapText="1"/>
      <protection/>
    </xf>
    <xf numFmtId="0" fontId="2" fillId="0" borderId="39" xfId="110" applyFont="1" applyFill="1" applyBorder="1" applyAlignment="1">
      <alignment horizontal="center" vertical="center" wrapText="1"/>
      <protection/>
    </xf>
    <xf numFmtId="0" fontId="2" fillId="0" borderId="25" xfId="110" applyFont="1" applyFill="1" applyBorder="1" applyAlignment="1">
      <alignment horizontal="center" vertical="center" wrapText="1"/>
      <protection/>
    </xf>
    <xf numFmtId="0" fontId="2" fillId="0" borderId="26" xfId="110" applyFont="1" applyFill="1" applyBorder="1" applyAlignment="1">
      <alignment horizontal="center" vertical="center" wrapText="1"/>
      <protection/>
    </xf>
    <xf numFmtId="0" fontId="2" fillId="27" borderId="32" xfId="110" applyFont="1" applyFill="1" applyBorder="1" applyAlignment="1">
      <alignment horizontal="center"/>
      <protection/>
    </xf>
    <xf numFmtId="0" fontId="2" fillId="27" borderId="34" xfId="110" applyFont="1" applyFill="1" applyBorder="1" applyAlignment="1">
      <alignment horizontal="center"/>
      <protection/>
    </xf>
    <xf numFmtId="0" fontId="2" fillId="0" borderId="37" xfId="110" applyFont="1" applyFill="1" applyBorder="1" applyAlignment="1">
      <alignment horizontal="center" vertical="center" wrapText="1"/>
      <protection/>
    </xf>
    <xf numFmtId="0" fontId="2" fillId="0" borderId="19" xfId="110" applyFont="1" applyFill="1" applyBorder="1" applyAlignment="1">
      <alignment horizontal="center" vertical="center" wrapText="1"/>
      <protection/>
    </xf>
    <xf numFmtId="0" fontId="2" fillId="0" borderId="42" xfId="110" applyFont="1" applyFill="1" applyBorder="1" applyAlignment="1">
      <alignment horizontal="center" vertical="center" wrapText="1"/>
      <protection/>
    </xf>
    <xf numFmtId="0" fontId="3" fillId="27" borderId="32" xfId="110" applyFont="1" applyFill="1" applyBorder="1" applyAlignment="1">
      <alignment horizontal="center"/>
      <protection/>
    </xf>
    <xf numFmtId="0" fontId="3" fillId="27" borderId="34" xfId="110" applyFont="1" applyFill="1" applyBorder="1" applyAlignment="1">
      <alignment horizontal="center"/>
      <protection/>
    </xf>
    <xf numFmtId="0" fontId="2" fillId="0" borderId="20" xfId="106" applyFont="1" applyFill="1" applyBorder="1" applyAlignment="1">
      <alignment horizontal="center" vertical="center" wrapText="1"/>
      <protection/>
    </xf>
    <xf numFmtId="0" fontId="2" fillId="0" borderId="19" xfId="106" applyFont="1" applyFill="1" applyBorder="1" applyAlignment="1">
      <alignment horizontal="center" vertical="center" wrapText="1"/>
      <protection/>
    </xf>
    <xf numFmtId="0" fontId="2" fillId="0" borderId="48" xfId="106" applyFont="1" applyFill="1" applyBorder="1" applyAlignment="1">
      <alignment horizontal="center" vertical="center" wrapText="1"/>
      <protection/>
    </xf>
    <xf numFmtId="0" fontId="2" fillId="0" borderId="43" xfId="106" applyFont="1" applyFill="1" applyBorder="1" applyAlignment="1">
      <alignment horizontal="center" vertical="center" wrapText="1"/>
      <protection/>
    </xf>
    <xf numFmtId="0" fontId="2" fillId="0" borderId="49" xfId="106" applyFont="1" applyFill="1" applyBorder="1" applyAlignment="1">
      <alignment horizontal="center" vertical="center" wrapText="1"/>
      <protection/>
    </xf>
    <xf numFmtId="0" fontId="2" fillId="0" borderId="50" xfId="106" applyFont="1" applyFill="1" applyBorder="1" applyAlignment="1">
      <alignment horizontal="center" vertical="center" wrapText="1"/>
      <protection/>
    </xf>
    <xf numFmtId="0" fontId="2" fillId="0" borderId="32" xfId="108" applyFont="1" applyFill="1" applyBorder="1" applyAlignment="1">
      <alignment horizontal="center" vertical="center"/>
      <protection/>
    </xf>
    <xf numFmtId="0" fontId="3" fillId="0" borderId="0" xfId="108" applyFont="1" applyFill="1" applyBorder="1">
      <alignment/>
      <protection/>
    </xf>
    <xf numFmtId="0" fontId="87" fillId="0" borderId="0" xfId="108" applyFont="1" applyFill="1" applyBorder="1">
      <alignment/>
      <protection/>
    </xf>
    <xf numFmtId="0" fontId="3" fillId="0" borderId="0" xfId="108" applyFont="1" applyFill="1">
      <alignment/>
      <protection/>
    </xf>
    <xf numFmtId="0" fontId="2" fillId="0" borderId="5" xfId="108" applyFont="1" applyFill="1" applyBorder="1" applyAlignment="1">
      <alignment horizontal="left"/>
      <protection/>
    </xf>
    <xf numFmtId="0" fontId="2" fillId="0" borderId="0" xfId="108" applyFont="1" applyFill="1" applyBorder="1" applyAlignment="1">
      <alignment horizontal="left"/>
      <protection/>
    </xf>
    <xf numFmtId="0" fontId="84" fillId="0" borderId="51" xfId="108" applyFont="1" applyFill="1" applyBorder="1" applyAlignment="1">
      <alignment horizontal="center"/>
      <protection/>
    </xf>
    <xf numFmtId="0" fontId="3" fillId="0" borderId="51" xfId="108" applyFont="1" applyFill="1" applyBorder="1" applyAlignment="1">
      <alignment horizontal="center"/>
      <protection/>
    </xf>
    <xf numFmtId="0" fontId="84" fillId="0" borderId="52" xfId="108" applyFont="1" applyFill="1" applyBorder="1" applyAlignment="1">
      <alignment horizontal="center"/>
      <protection/>
    </xf>
    <xf numFmtId="0" fontId="84" fillId="0" borderId="53" xfId="108" applyFont="1" applyFill="1" applyBorder="1" applyAlignment="1">
      <alignment horizontal="left"/>
      <protection/>
    </xf>
    <xf numFmtId="0" fontId="84" fillId="0" borderId="9" xfId="108" applyFont="1" applyFill="1" applyBorder="1" applyAlignment="1">
      <alignment horizontal="center"/>
      <protection/>
    </xf>
    <xf numFmtId="0" fontId="84" fillId="0" borderId="9" xfId="108" applyFont="1" applyFill="1" applyBorder="1" applyAlignment="1">
      <alignment horizontal="center"/>
      <protection/>
    </xf>
    <xf numFmtId="0" fontId="2" fillId="0" borderId="21" xfId="108" applyFont="1" applyFill="1" applyBorder="1" applyAlignment="1">
      <alignment horizontal="left" vertical="center" wrapText="1"/>
      <protection/>
    </xf>
    <xf numFmtId="0" fontId="2" fillId="0" borderId="30" xfId="108" applyFont="1" applyFill="1" applyBorder="1" applyAlignment="1">
      <alignment horizontal="left" vertical="center" wrapText="1"/>
      <protection/>
    </xf>
    <xf numFmtId="0" fontId="84" fillId="0" borderId="9" xfId="108" applyFont="1" applyFill="1" applyBorder="1" applyAlignment="1">
      <alignment horizontal="center" vertical="center" wrapText="1"/>
      <protection/>
    </xf>
    <xf numFmtId="0" fontId="2" fillId="0" borderId="24" xfId="108" applyFont="1" applyFill="1" applyBorder="1" applyAlignment="1">
      <alignment horizontal="left" vertical="center" wrapText="1"/>
      <protection/>
    </xf>
    <xf numFmtId="0" fontId="2" fillId="0" borderId="32" xfId="108" applyFont="1" applyFill="1" applyBorder="1" applyAlignment="1">
      <alignment horizontal="left" vertical="center" wrapText="1"/>
      <protection/>
    </xf>
    <xf numFmtId="49" fontId="2" fillId="0" borderId="24" xfId="108" applyNumberFormat="1" applyFont="1" applyFill="1" applyBorder="1" applyAlignment="1">
      <alignment horizontal="left" vertical="center"/>
      <protection/>
    </xf>
    <xf numFmtId="0" fontId="82" fillId="0" borderId="9" xfId="0" applyFont="1" applyFill="1" applyBorder="1" applyAlignment="1">
      <alignment horizontal="left" vertical="center" wrapText="1"/>
    </xf>
    <xf numFmtId="0" fontId="3" fillId="0" borderId="9" xfId="108" applyFont="1" applyFill="1" applyBorder="1" applyAlignment="1">
      <alignment horizontal="center" vertical="center"/>
      <protection/>
    </xf>
    <xf numFmtId="171" fontId="3" fillId="0" borderId="9" xfId="53" applyFont="1" applyFill="1" applyBorder="1" applyAlignment="1">
      <alignment horizontal="center" vertical="center"/>
    </xf>
    <xf numFmtId="49" fontId="2" fillId="0" borderId="0" xfId="108" applyNumberFormat="1" applyFont="1" applyFill="1" applyBorder="1" applyAlignment="1">
      <alignment horizontal="left" vertical="center"/>
      <protection/>
    </xf>
    <xf numFmtId="0" fontId="82" fillId="0" borderId="0" xfId="0" applyFont="1" applyFill="1" applyBorder="1" applyAlignment="1">
      <alignment horizontal="left" vertical="center" wrapText="1"/>
    </xf>
    <xf numFmtId="0" fontId="3" fillId="0" borderId="47" xfId="108" applyFont="1" applyFill="1" applyBorder="1" applyAlignment="1">
      <alignment horizontal="center" vertical="center"/>
      <protection/>
    </xf>
    <xf numFmtId="171" fontId="3" fillId="0" borderId="41" xfId="53" applyFont="1" applyFill="1" applyBorder="1" applyAlignment="1">
      <alignment horizontal="center" vertical="center"/>
    </xf>
    <xf numFmtId="171" fontId="3" fillId="0" borderId="32" xfId="53" applyFont="1" applyFill="1" applyBorder="1" applyAlignment="1">
      <alignment horizontal="center" vertical="center"/>
    </xf>
    <xf numFmtId="171" fontId="3" fillId="0" borderId="34" xfId="53" applyFont="1" applyFill="1" applyBorder="1" applyAlignment="1">
      <alignment horizontal="center" vertical="center"/>
    </xf>
    <xf numFmtId="171" fontId="3" fillId="0" borderId="37" xfId="53" applyFont="1" applyFill="1" applyBorder="1" applyAlignment="1">
      <alignment horizontal="center" vertical="center"/>
    </xf>
    <xf numFmtId="171" fontId="3" fillId="0" borderId="0" xfId="53" applyFont="1" applyFill="1" applyBorder="1" applyAlignment="1">
      <alignment horizontal="center" vertical="center"/>
    </xf>
    <xf numFmtId="0" fontId="2" fillId="0" borderId="32" xfId="108" applyFont="1" applyFill="1" applyBorder="1" applyAlignment="1">
      <alignment horizontal="center"/>
      <protection/>
    </xf>
    <xf numFmtId="0" fontId="2" fillId="0" borderId="34" xfId="108" applyFont="1" applyFill="1" applyBorder="1" applyAlignment="1">
      <alignment horizontal="center"/>
      <protection/>
    </xf>
    <xf numFmtId="3" fontId="3" fillId="0" borderId="0" xfId="108" applyNumberFormat="1" applyFont="1" applyFill="1" applyBorder="1" applyAlignment="1">
      <alignment horizontal="center" vertical="center"/>
      <protection/>
    </xf>
    <xf numFmtId="0" fontId="3" fillId="0" borderId="32" xfId="108" applyFont="1" applyFill="1" applyBorder="1" applyAlignment="1">
      <alignment horizontal="center"/>
      <protection/>
    </xf>
    <xf numFmtId="0" fontId="3" fillId="0" borderId="34" xfId="108" applyFont="1" applyFill="1" applyBorder="1" applyAlignment="1">
      <alignment horizontal="center"/>
      <protection/>
    </xf>
    <xf numFmtId="0" fontId="72" fillId="0" borderId="0" xfId="108" applyFont="1" applyFill="1" applyBorder="1">
      <alignment/>
      <protection/>
    </xf>
    <xf numFmtId="0" fontId="69" fillId="0" borderId="0" xfId="108" applyFont="1" applyFill="1" applyBorder="1">
      <alignment/>
      <protection/>
    </xf>
    <xf numFmtId="0" fontId="69" fillId="0" borderId="0" xfId="108" applyFont="1" applyFill="1">
      <alignment/>
      <protection/>
    </xf>
    <xf numFmtId="0" fontId="73" fillId="0" borderId="0" xfId="109" applyFont="1" applyFill="1" applyBorder="1" applyAlignment="1">
      <alignment horizontal="left"/>
      <protection/>
    </xf>
    <xf numFmtId="0" fontId="81" fillId="0" borderId="0" xfId="108" applyFont="1" applyFill="1" applyBorder="1">
      <alignment/>
      <protection/>
    </xf>
    <xf numFmtId="0" fontId="2" fillId="0" borderId="32" xfId="108" applyFont="1" applyFill="1" applyBorder="1" applyAlignment="1">
      <alignment horizontal="left" vertical="center"/>
      <protection/>
    </xf>
    <xf numFmtId="0" fontId="3" fillId="0" borderId="9" xfId="108" applyFont="1" applyFill="1" applyBorder="1" applyAlignment="1">
      <alignment horizontal="left" vertical="center"/>
      <protection/>
    </xf>
    <xf numFmtId="3" fontId="3" fillId="0" borderId="9" xfId="108" applyNumberFormat="1" applyFont="1" applyFill="1" applyBorder="1" applyAlignment="1">
      <alignment horizontal="center" vertical="center"/>
      <protection/>
    </xf>
    <xf numFmtId="217" fontId="3" fillId="0" borderId="9" xfId="108" applyNumberFormat="1" applyFont="1" applyFill="1" applyBorder="1" applyAlignment="1">
      <alignment horizontal="center" vertical="center"/>
      <protection/>
    </xf>
    <xf numFmtId="3" fontId="3" fillId="0" borderId="41" xfId="108" applyNumberFormat="1" applyFont="1" applyFill="1" applyBorder="1" applyAlignment="1">
      <alignment horizontal="center" vertical="center"/>
      <protection/>
    </xf>
    <xf numFmtId="3" fontId="3" fillId="0" borderId="32" xfId="108" applyNumberFormat="1" applyFont="1" applyFill="1" applyBorder="1" applyAlignment="1">
      <alignment horizontal="center" vertical="center"/>
      <protection/>
    </xf>
    <xf numFmtId="3" fontId="3" fillId="0" borderId="34" xfId="108" applyNumberFormat="1" applyFont="1" applyFill="1" applyBorder="1" applyAlignment="1">
      <alignment horizontal="center" vertical="center"/>
      <protection/>
    </xf>
    <xf numFmtId="217" fontId="3" fillId="0" borderId="37" xfId="108" applyNumberFormat="1" applyFont="1" applyFill="1" applyBorder="1" applyAlignment="1">
      <alignment horizontal="center" vertical="center"/>
      <protection/>
    </xf>
    <xf numFmtId="49" fontId="2" fillId="0" borderId="9" xfId="108" applyNumberFormat="1" applyFont="1" applyFill="1" applyBorder="1" applyAlignment="1">
      <alignment horizontal="left" vertical="center"/>
      <protection/>
    </xf>
    <xf numFmtId="49" fontId="2" fillId="0" borderId="34" xfId="108" applyNumberFormat="1" applyFont="1" applyFill="1" applyBorder="1" applyAlignment="1">
      <alignment horizontal="left" vertical="center"/>
      <protection/>
    </xf>
    <xf numFmtId="3" fontId="3" fillId="0" borderId="37" xfId="108" applyNumberFormat="1" applyFont="1" applyFill="1" applyBorder="1" applyAlignment="1">
      <alignment horizontal="center" vertical="center"/>
      <protection/>
    </xf>
    <xf numFmtId="3" fontId="0" fillId="0" borderId="0" xfId="0" applyNumberFormat="1" applyFill="1" applyAlignment="1">
      <alignment/>
    </xf>
  </cellXfs>
  <cellStyles count="148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2 2" xfId="105"/>
    <cellStyle name="Normal 2 6" xfId="106"/>
    <cellStyle name="Normal 3" xfId="107"/>
    <cellStyle name="Normal 4" xfId="108"/>
    <cellStyle name="Normal 5" xfId="109"/>
    <cellStyle name="Normal 6" xfId="110"/>
    <cellStyle name="Normal Table" xfId="111"/>
    <cellStyle name="Note" xfId="112"/>
    <cellStyle name="Output" xfId="113"/>
    <cellStyle name="Output Amounts" xfId="114"/>
    <cellStyle name="Percent" xfId="115"/>
    <cellStyle name="Percent [2]" xfId="116"/>
    <cellStyle name="Percent 5" xfId="117"/>
    <cellStyle name="percentage difference" xfId="118"/>
    <cellStyle name="percentage difference one decimal" xfId="119"/>
    <cellStyle name="percentage difference zero decimal" xfId="120"/>
    <cellStyle name="Pevný" xfId="121"/>
    <cellStyle name="Presentation" xfId="122"/>
    <cellStyle name="Proj" xfId="123"/>
    <cellStyle name="Publication" xfId="124"/>
    <cellStyle name="STYL1 - Style1" xfId="125"/>
    <cellStyle name="Style 1" xfId="126"/>
    <cellStyle name="Text" xfId="127"/>
    <cellStyle name="Title" xfId="128"/>
    <cellStyle name="Total" xfId="129"/>
    <cellStyle name="Warning Text" xfId="130"/>
    <cellStyle name="WebAnchor1" xfId="131"/>
    <cellStyle name="WebAnchor2" xfId="132"/>
    <cellStyle name="WebAnchor3" xfId="133"/>
    <cellStyle name="WebAnchor4" xfId="134"/>
    <cellStyle name="WebAnchor5" xfId="135"/>
    <cellStyle name="WebAnchor6" xfId="136"/>
    <cellStyle name="WebAnchor7" xfId="137"/>
    <cellStyle name="Webexclude" xfId="138"/>
    <cellStyle name="WebFN" xfId="139"/>
    <cellStyle name="WebFN1" xfId="140"/>
    <cellStyle name="WebFN2" xfId="141"/>
    <cellStyle name="WebFN3" xfId="142"/>
    <cellStyle name="WebFN4" xfId="143"/>
    <cellStyle name="WebHR" xfId="144"/>
    <cellStyle name="WebIndent1" xfId="145"/>
    <cellStyle name="WebIndent1wFN3" xfId="146"/>
    <cellStyle name="WebIndent2" xfId="147"/>
    <cellStyle name="WebNoBR" xfId="148"/>
    <cellStyle name="Záhlaví 1" xfId="149"/>
    <cellStyle name="Záhlaví 2" xfId="150"/>
    <cellStyle name="zero" xfId="151"/>
    <cellStyle name="ДАТА" xfId="152"/>
    <cellStyle name="ДЕНЕЖНЫЙ_BOPENGC" xfId="153"/>
    <cellStyle name="ЗАГОЛОВОК1" xfId="154"/>
    <cellStyle name="ЗАГОЛОВОК2" xfId="155"/>
    <cellStyle name="ИТОГОВЫЙ" xfId="156"/>
    <cellStyle name="Обычный_BOPENGC" xfId="157"/>
    <cellStyle name="ПРОЦЕНТНЫЙ_BOPENGC" xfId="158"/>
    <cellStyle name="ТЕКСТ" xfId="159"/>
    <cellStyle name="ФИКСИРОВАННЫЙ" xfId="160"/>
    <cellStyle name="ФИНАНСОВЫЙ_BOPENGC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fiqo\Raport%20monitorimi%202018\Raporte-monitori%20janar-dhjetor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Aneksi nr 1"/>
      <sheetName val="Aneksi nr 2"/>
      <sheetName val="Aneksi Nr .3"/>
      <sheetName val="Aneksi Nr .4"/>
      <sheetName val="Aneksi Nr.5"/>
    </sheetNames>
    <sheetDataSet>
      <sheetData sheetId="3">
        <row r="12">
          <cell r="H12">
            <v>25508</v>
          </cell>
        </row>
        <row r="57">
          <cell r="H57">
            <v>1948</v>
          </cell>
        </row>
        <row r="58">
          <cell r="H58">
            <v>4521</v>
          </cell>
        </row>
        <row r="59">
          <cell r="H59">
            <v>8470</v>
          </cell>
        </row>
        <row r="60">
          <cell r="H60">
            <v>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K173"/>
  <sheetViews>
    <sheetView zoomScalePageLayoutView="0" workbookViewId="0" topLeftCell="A130">
      <selection activeCell="G69" sqref="G69"/>
    </sheetView>
  </sheetViews>
  <sheetFormatPr defaultColWidth="9.140625" defaultRowHeight="12.75"/>
  <cols>
    <col min="1" max="1" width="9.7109375" style="7" customWidth="1"/>
    <col min="2" max="2" width="37.00390625" style="0" customWidth="1"/>
    <col min="3" max="3" width="12.140625" style="121" customWidth="1"/>
    <col min="4" max="5" width="11.421875" style="7" customWidth="1"/>
    <col min="6" max="6" width="11.57421875" style="7" customWidth="1"/>
    <col min="7" max="7" width="13.140625" style="7" customWidth="1"/>
    <col min="8" max="8" width="11.140625" style="177" customWidth="1"/>
    <col min="9" max="9" width="10.57421875" style="24" customWidth="1"/>
  </cols>
  <sheetData>
    <row r="2" spans="1:9" s="6" customFormat="1" ht="15.75">
      <c r="A2" s="30" t="s">
        <v>141</v>
      </c>
      <c r="C2" s="107"/>
      <c r="D2" s="9"/>
      <c r="E2" s="9"/>
      <c r="F2" s="9"/>
      <c r="G2" s="9"/>
      <c r="H2" s="162"/>
      <c r="I2" s="20"/>
    </row>
    <row r="3" spans="1:10" ht="13.5" thickBot="1">
      <c r="A3" s="8"/>
      <c r="B3" s="1"/>
      <c r="C3" s="108"/>
      <c r="D3" s="8"/>
      <c r="E3" s="8"/>
      <c r="F3" s="12"/>
      <c r="G3" s="13"/>
      <c r="H3" s="165"/>
      <c r="I3" s="21" t="s">
        <v>30</v>
      </c>
      <c r="J3" s="2"/>
    </row>
    <row r="4" spans="1:10" s="19" customFormat="1" ht="12.75">
      <c r="A4" s="152"/>
      <c r="B4" s="109"/>
      <c r="C4" s="109"/>
      <c r="D4" s="153"/>
      <c r="E4" s="153"/>
      <c r="F4" s="154"/>
      <c r="G4" s="154"/>
      <c r="H4" s="175"/>
      <c r="I4" s="155"/>
      <c r="J4" s="18"/>
    </row>
    <row r="5" spans="1:10" ht="12.75">
      <c r="A5" s="136" t="s">
        <v>21</v>
      </c>
      <c r="B5" s="156" t="s">
        <v>39</v>
      </c>
      <c r="C5" s="110"/>
      <c r="D5" s="110"/>
      <c r="E5" s="110"/>
      <c r="F5" s="110"/>
      <c r="G5" s="138"/>
      <c r="H5" s="139" t="s">
        <v>22</v>
      </c>
      <c r="I5" s="140"/>
      <c r="J5" s="2"/>
    </row>
    <row r="6" spans="1:10" ht="12.75">
      <c r="A6" s="136" t="s">
        <v>0</v>
      </c>
      <c r="B6" s="137">
        <v>1110</v>
      </c>
      <c r="C6" s="111"/>
      <c r="D6" s="111"/>
      <c r="E6" s="111"/>
      <c r="F6" s="111"/>
      <c r="G6" s="141"/>
      <c r="H6" s="139" t="s">
        <v>32</v>
      </c>
      <c r="I6" s="140"/>
      <c r="J6" s="2"/>
    </row>
    <row r="7" spans="1:10" s="26" customFormat="1" ht="12.75">
      <c r="A7" s="212" t="s">
        <v>36</v>
      </c>
      <c r="B7" s="215" t="s">
        <v>31</v>
      </c>
      <c r="C7" s="112" t="s">
        <v>1</v>
      </c>
      <c r="D7" s="112" t="s">
        <v>2</v>
      </c>
      <c r="E7" s="112" t="s">
        <v>3</v>
      </c>
      <c r="F7" s="112" t="s">
        <v>4</v>
      </c>
      <c r="G7" s="112" t="s">
        <v>24</v>
      </c>
      <c r="H7" s="112" t="s">
        <v>34</v>
      </c>
      <c r="I7" s="142" t="s">
        <v>35</v>
      </c>
      <c r="J7" s="25"/>
    </row>
    <row r="8" spans="1:10" s="28" customFormat="1" ht="12.75">
      <c r="A8" s="213"/>
      <c r="B8" s="216"/>
      <c r="C8" s="113" t="s">
        <v>5</v>
      </c>
      <c r="D8" s="113" t="s">
        <v>23</v>
      </c>
      <c r="E8" s="113" t="s">
        <v>29</v>
      </c>
      <c r="F8" s="113" t="s">
        <v>29</v>
      </c>
      <c r="G8" s="113" t="s">
        <v>29</v>
      </c>
      <c r="H8" s="113" t="s">
        <v>5</v>
      </c>
      <c r="I8" s="218" t="s">
        <v>6</v>
      </c>
      <c r="J8" s="27"/>
    </row>
    <row r="9" spans="1:10" s="28" customFormat="1" ht="33.75">
      <c r="A9" s="214"/>
      <c r="B9" s="217"/>
      <c r="C9" s="31" t="s">
        <v>133</v>
      </c>
      <c r="D9" s="31" t="s">
        <v>130</v>
      </c>
      <c r="E9" s="31" t="s">
        <v>131</v>
      </c>
      <c r="F9" s="31" t="s">
        <v>132</v>
      </c>
      <c r="G9" s="31" t="s">
        <v>142</v>
      </c>
      <c r="H9" s="31" t="s">
        <v>146</v>
      </c>
      <c r="I9" s="219"/>
      <c r="J9" s="101" t="s">
        <v>97</v>
      </c>
    </row>
    <row r="10" spans="1:10" ht="12.75">
      <c r="A10" s="146">
        <v>600</v>
      </c>
      <c r="B10" s="148" t="s">
        <v>7</v>
      </c>
      <c r="C10" s="114">
        <v>21585</v>
      </c>
      <c r="D10" s="114">
        <v>7518</v>
      </c>
      <c r="E10" s="114">
        <v>7518</v>
      </c>
      <c r="F10" s="114">
        <v>7518</v>
      </c>
      <c r="G10" s="114">
        <v>5409</v>
      </c>
      <c r="H10" s="114">
        <v>4638</v>
      </c>
      <c r="I10" s="157">
        <f aca="true" t="shared" si="0" ref="I10:I17">H10-G10</f>
        <v>-771</v>
      </c>
      <c r="J10" s="105">
        <f>H10/G10</f>
        <v>0.8574597892401553</v>
      </c>
    </row>
    <row r="11" spans="1:10" ht="12.75">
      <c r="A11" s="146">
        <v>601</v>
      </c>
      <c r="B11" s="148" t="s">
        <v>8</v>
      </c>
      <c r="C11" s="114">
        <v>3586</v>
      </c>
      <c r="D11" s="114">
        <v>1243</v>
      </c>
      <c r="E11" s="114">
        <v>1243</v>
      </c>
      <c r="F11" s="114">
        <v>1243</v>
      </c>
      <c r="G11" s="114">
        <v>915</v>
      </c>
      <c r="H11" s="114">
        <v>857</v>
      </c>
      <c r="I11" s="157">
        <f t="shared" si="0"/>
        <v>-58</v>
      </c>
      <c r="J11" s="105">
        <f>H11/G11</f>
        <v>0.9366120218579235</v>
      </c>
    </row>
    <row r="12" spans="1:11" ht="12.75">
      <c r="A12" s="146">
        <v>602</v>
      </c>
      <c r="B12" s="148" t="s">
        <v>9</v>
      </c>
      <c r="C12" s="114">
        <v>312</v>
      </c>
      <c r="D12" s="114">
        <v>1000</v>
      </c>
      <c r="E12" s="114">
        <v>1000</v>
      </c>
      <c r="F12" s="114">
        <v>1000</v>
      </c>
      <c r="G12" s="114">
        <v>403</v>
      </c>
      <c r="H12" s="114">
        <v>254</v>
      </c>
      <c r="I12" s="157">
        <f t="shared" si="0"/>
        <v>-149</v>
      </c>
      <c r="J12" s="105">
        <f>H12/G12</f>
        <v>0.630272952853598</v>
      </c>
      <c r="K12" t="s">
        <v>147</v>
      </c>
    </row>
    <row r="13" spans="1:10" ht="12.75">
      <c r="A13" s="146">
        <v>603</v>
      </c>
      <c r="B13" s="148" t="s">
        <v>10</v>
      </c>
      <c r="C13" s="114"/>
      <c r="D13" s="114"/>
      <c r="E13" s="114"/>
      <c r="F13" s="114"/>
      <c r="G13" s="114"/>
      <c r="H13" s="114"/>
      <c r="I13" s="157">
        <f t="shared" si="0"/>
        <v>0</v>
      </c>
      <c r="J13" s="105"/>
    </row>
    <row r="14" spans="1:10" ht="12.75">
      <c r="A14" s="146">
        <v>604</v>
      </c>
      <c r="B14" s="148" t="s">
        <v>11</v>
      </c>
      <c r="C14" s="114"/>
      <c r="D14" s="114"/>
      <c r="E14" s="114"/>
      <c r="F14" s="114"/>
      <c r="G14" s="114"/>
      <c r="H14" s="114"/>
      <c r="I14" s="157">
        <f t="shared" si="0"/>
        <v>0</v>
      </c>
      <c r="J14" s="105"/>
    </row>
    <row r="15" spans="1:10" ht="12.75">
      <c r="A15" s="146">
        <v>605</v>
      </c>
      <c r="B15" s="148" t="s">
        <v>12</v>
      </c>
      <c r="C15" s="114"/>
      <c r="D15" s="114"/>
      <c r="E15" s="114"/>
      <c r="F15" s="114"/>
      <c r="G15" s="114"/>
      <c r="H15" s="114"/>
      <c r="I15" s="157">
        <f t="shared" si="0"/>
        <v>0</v>
      </c>
      <c r="J15" s="105"/>
    </row>
    <row r="16" spans="1:10" ht="12.75">
      <c r="A16" s="146">
        <v>606</v>
      </c>
      <c r="B16" s="148" t="s">
        <v>13</v>
      </c>
      <c r="C16" s="114"/>
      <c r="D16" s="114"/>
      <c r="E16" s="114"/>
      <c r="F16" s="114"/>
      <c r="G16" s="114"/>
      <c r="H16" s="114"/>
      <c r="I16" s="157">
        <f t="shared" si="0"/>
        <v>0</v>
      </c>
      <c r="J16" s="105"/>
    </row>
    <row r="17" spans="1:10" s="29" customFormat="1" ht="12.75">
      <c r="A17" s="149" t="s">
        <v>14</v>
      </c>
      <c r="B17" s="158" t="s">
        <v>15</v>
      </c>
      <c r="C17" s="115">
        <f aca="true" t="shared" si="1" ref="C17:H17">SUM(C10:C16)</f>
        <v>25483</v>
      </c>
      <c r="D17" s="115">
        <f t="shared" si="1"/>
        <v>9761</v>
      </c>
      <c r="E17" s="115">
        <f t="shared" si="1"/>
        <v>9761</v>
      </c>
      <c r="F17" s="115">
        <f t="shared" si="1"/>
        <v>9761</v>
      </c>
      <c r="G17" s="115">
        <f t="shared" si="1"/>
        <v>6727</v>
      </c>
      <c r="H17" s="115">
        <f t="shared" si="1"/>
        <v>5749</v>
      </c>
      <c r="I17" s="157">
        <f t="shared" si="0"/>
        <v>-978</v>
      </c>
      <c r="J17" s="105">
        <f>H17/G17</f>
        <v>0.854615727664635</v>
      </c>
    </row>
    <row r="18" spans="1:10" ht="12.75">
      <c r="A18" s="146">
        <v>230</v>
      </c>
      <c r="B18" s="148" t="s">
        <v>16</v>
      </c>
      <c r="C18" s="114"/>
      <c r="D18" s="114"/>
      <c r="E18" s="114"/>
      <c r="F18" s="114"/>
      <c r="G18" s="114"/>
      <c r="H18" s="114"/>
      <c r="I18" s="157"/>
      <c r="J18" s="105"/>
    </row>
    <row r="19" spans="1:10" ht="12.75">
      <c r="A19" s="146">
        <v>231</v>
      </c>
      <c r="B19" s="148" t="s">
        <v>17</v>
      </c>
      <c r="C19" s="114"/>
      <c r="D19" s="114"/>
      <c r="E19" s="114"/>
      <c r="F19" s="114"/>
      <c r="G19" s="114"/>
      <c r="H19" s="114"/>
      <c r="I19" s="157"/>
      <c r="J19" s="105"/>
    </row>
    <row r="20" spans="1:10" ht="12.75">
      <c r="A20" s="146">
        <v>232</v>
      </c>
      <c r="B20" s="148" t="s">
        <v>18</v>
      </c>
      <c r="C20" s="114"/>
      <c r="D20" s="114"/>
      <c r="E20" s="114"/>
      <c r="F20" s="114"/>
      <c r="G20" s="114"/>
      <c r="H20" s="114"/>
      <c r="I20" s="157"/>
      <c r="J20" s="105"/>
    </row>
    <row r="21" spans="1:10" ht="21.75">
      <c r="A21" s="159" t="s">
        <v>19</v>
      </c>
      <c r="B21" s="160" t="s">
        <v>25</v>
      </c>
      <c r="C21" s="116"/>
      <c r="D21" s="116"/>
      <c r="E21" s="116"/>
      <c r="F21" s="116"/>
      <c r="G21" s="116"/>
      <c r="H21" s="116"/>
      <c r="I21" s="157"/>
      <c r="J21" s="105"/>
    </row>
    <row r="22" spans="1:10" ht="12.75">
      <c r="A22" s="146">
        <v>230</v>
      </c>
      <c r="B22" s="148" t="s">
        <v>16</v>
      </c>
      <c r="C22" s="116"/>
      <c r="D22" s="116"/>
      <c r="E22" s="116"/>
      <c r="F22" s="116"/>
      <c r="G22" s="116"/>
      <c r="H22" s="116"/>
      <c r="I22" s="157"/>
      <c r="J22" s="105"/>
    </row>
    <row r="23" spans="1:10" ht="12.75">
      <c r="A23" s="146">
        <v>231</v>
      </c>
      <c r="B23" s="148" t="s">
        <v>17</v>
      </c>
      <c r="C23" s="116"/>
      <c r="D23" s="116"/>
      <c r="E23" s="116"/>
      <c r="F23" s="116"/>
      <c r="G23" s="116"/>
      <c r="H23" s="116"/>
      <c r="I23" s="157"/>
      <c r="J23" s="105"/>
    </row>
    <row r="24" spans="1:10" ht="12.75">
      <c r="A24" s="146">
        <v>232</v>
      </c>
      <c r="B24" s="148" t="s">
        <v>18</v>
      </c>
      <c r="C24" s="116"/>
      <c r="D24" s="116"/>
      <c r="E24" s="116"/>
      <c r="F24" s="116"/>
      <c r="G24" s="116"/>
      <c r="H24" s="116"/>
      <c r="I24" s="157"/>
      <c r="J24" s="105"/>
    </row>
    <row r="25" spans="1:10" ht="12.75">
      <c r="A25" s="159" t="s">
        <v>19</v>
      </c>
      <c r="B25" s="160" t="s">
        <v>26</v>
      </c>
      <c r="C25" s="116"/>
      <c r="D25" s="116"/>
      <c r="E25" s="116"/>
      <c r="F25" s="116"/>
      <c r="G25" s="116"/>
      <c r="H25" s="116"/>
      <c r="I25" s="157"/>
      <c r="J25" s="105"/>
    </row>
    <row r="26" spans="1:10" s="29" customFormat="1" ht="12.75">
      <c r="A26" s="149" t="s">
        <v>20</v>
      </c>
      <c r="B26" s="150" t="s">
        <v>33</v>
      </c>
      <c r="C26" s="117"/>
      <c r="D26" s="117">
        <f>SUM(D22:D25)</f>
        <v>0</v>
      </c>
      <c r="E26" s="117">
        <f>SUM(E22:E25)</f>
        <v>0</v>
      </c>
      <c r="F26" s="117">
        <f>SUM(F22:F25)</f>
        <v>0</v>
      </c>
      <c r="G26" s="117">
        <f>SUM(G22:G25)</f>
        <v>0</v>
      </c>
      <c r="H26" s="117">
        <f>SUM(H22:H25)</f>
        <v>0</v>
      </c>
      <c r="I26" s="157"/>
      <c r="J26" s="105"/>
    </row>
    <row r="27" spans="1:10" ht="12.75">
      <c r="A27" s="220" t="s">
        <v>27</v>
      </c>
      <c r="B27" s="221"/>
      <c r="C27" s="118"/>
      <c r="D27" s="118"/>
      <c r="E27" s="118"/>
      <c r="F27" s="118"/>
      <c r="G27" s="118"/>
      <c r="H27" s="118"/>
      <c r="I27" s="151"/>
      <c r="J27" s="105"/>
    </row>
    <row r="28" spans="1:10" s="29" customFormat="1" ht="18.75" customHeight="1" thickBot="1">
      <c r="A28" s="222" t="s">
        <v>28</v>
      </c>
      <c r="B28" s="223"/>
      <c r="C28" s="119">
        <f>C26+C17</f>
        <v>25483</v>
      </c>
      <c r="D28" s="119">
        <f aca="true" t="shared" si="2" ref="D28:I28">D26+D17</f>
        <v>9761</v>
      </c>
      <c r="E28" s="119">
        <f t="shared" si="2"/>
        <v>9761</v>
      </c>
      <c r="F28" s="119">
        <f t="shared" si="2"/>
        <v>9761</v>
      </c>
      <c r="G28" s="119">
        <f t="shared" si="2"/>
        <v>6727</v>
      </c>
      <c r="H28" s="119">
        <f t="shared" si="2"/>
        <v>5749</v>
      </c>
      <c r="I28" s="119">
        <f t="shared" si="2"/>
        <v>-978</v>
      </c>
      <c r="J28" s="105">
        <f>H28/G28</f>
        <v>0.854615727664635</v>
      </c>
    </row>
    <row r="29" spans="1:9" ht="23.25" customHeight="1">
      <c r="A29" s="4"/>
      <c r="B29" s="3"/>
      <c r="C29" s="120"/>
      <c r="D29" s="11"/>
      <c r="E29" s="11"/>
      <c r="F29" s="11"/>
      <c r="G29" s="11"/>
      <c r="H29" s="176"/>
      <c r="I29" s="23"/>
    </row>
    <row r="30" spans="1:9" ht="11.25" customHeight="1">
      <c r="A30" s="4"/>
      <c r="B30" t="s">
        <v>120</v>
      </c>
      <c r="E30" s="7" t="s">
        <v>121</v>
      </c>
      <c r="G30" s="11"/>
      <c r="H30" s="176"/>
      <c r="I30" s="23"/>
    </row>
    <row r="31" spans="2:5" ht="12.75">
      <c r="B31" t="s">
        <v>122</v>
      </c>
      <c r="E31" s="7" t="s">
        <v>123</v>
      </c>
    </row>
    <row r="41" spans="1:9" ht="15.75">
      <c r="A41" s="161" t="s">
        <v>141</v>
      </c>
      <c r="B41" s="107"/>
      <c r="C41" s="107"/>
      <c r="D41" s="162"/>
      <c r="E41" s="162"/>
      <c r="F41" s="162"/>
      <c r="G41" s="162"/>
      <c r="H41" s="162"/>
      <c r="I41" s="163"/>
    </row>
    <row r="42" spans="1:9" ht="13.5" thickBot="1">
      <c r="A42" s="164"/>
      <c r="B42" s="108"/>
      <c r="C42" s="108"/>
      <c r="D42" s="164"/>
      <c r="E42" s="164"/>
      <c r="F42" s="165"/>
      <c r="G42" s="166"/>
      <c r="H42" s="165"/>
      <c r="I42" s="167" t="s">
        <v>30</v>
      </c>
    </row>
    <row r="43" spans="1:9" ht="12.75">
      <c r="A43" s="152"/>
      <c r="B43" s="109"/>
      <c r="C43" s="109"/>
      <c r="D43" s="153"/>
      <c r="E43" s="153"/>
      <c r="F43" s="154"/>
      <c r="G43" s="154"/>
      <c r="H43" s="175"/>
      <c r="I43" s="155"/>
    </row>
    <row r="44" spans="1:9" ht="12.75">
      <c r="A44" s="136" t="s">
        <v>21</v>
      </c>
      <c r="B44" s="156" t="s">
        <v>39</v>
      </c>
      <c r="C44" s="110"/>
      <c r="D44" s="110"/>
      <c r="E44" s="110"/>
      <c r="F44" s="110"/>
      <c r="G44" s="138"/>
      <c r="H44" s="139" t="s">
        <v>22</v>
      </c>
      <c r="I44" s="140"/>
    </row>
    <row r="45" spans="1:9" ht="12.75">
      <c r="A45" s="136" t="s">
        <v>0</v>
      </c>
      <c r="B45" s="137">
        <v>9120</v>
      </c>
      <c r="C45" s="111"/>
      <c r="D45" s="111"/>
      <c r="E45" s="111"/>
      <c r="F45" s="111"/>
      <c r="G45" s="141"/>
      <c r="H45" s="139" t="s">
        <v>32</v>
      </c>
      <c r="I45" s="140"/>
    </row>
    <row r="46" spans="1:9" ht="12.75">
      <c r="A46" s="212" t="s">
        <v>36</v>
      </c>
      <c r="B46" s="215" t="s">
        <v>31</v>
      </c>
      <c r="C46" s="112" t="s">
        <v>1</v>
      </c>
      <c r="D46" s="112" t="s">
        <v>2</v>
      </c>
      <c r="E46" s="112" t="s">
        <v>3</v>
      </c>
      <c r="F46" s="112" t="s">
        <v>4</v>
      </c>
      <c r="G46" s="112" t="s">
        <v>24</v>
      </c>
      <c r="H46" s="112" t="s">
        <v>34</v>
      </c>
      <c r="I46" s="142" t="s">
        <v>35</v>
      </c>
    </row>
    <row r="47" spans="1:9" ht="12.75">
      <c r="A47" s="213"/>
      <c r="B47" s="216"/>
      <c r="C47" s="113" t="s">
        <v>5</v>
      </c>
      <c r="D47" s="113" t="s">
        <v>23</v>
      </c>
      <c r="E47" s="113" t="s">
        <v>29</v>
      </c>
      <c r="F47" s="113" t="s">
        <v>29</v>
      </c>
      <c r="G47" s="113" t="s">
        <v>29</v>
      </c>
      <c r="H47" s="113" t="s">
        <v>5</v>
      </c>
      <c r="I47" s="218" t="s">
        <v>6</v>
      </c>
    </row>
    <row r="48" spans="1:10" ht="33.75">
      <c r="A48" s="214"/>
      <c r="B48" s="217"/>
      <c r="C48" s="31" t="s">
        <v>133</v>
      </c>
      <c r="D48" s="31" t="s">
        <v>130</v>
      </c>
      <c r="E48" s="31" t="s">
        <v>131</v>
      </c>
      <c r="F48" s="31" t="s">
        <v>132</v>
      </c>
      <c r="G48" s="31" t="s">
        <v>142</v>
      </c>
      <c r="H48" s="31" t="s">
        <v>146</v>
      </c>
      <c r="I48" s="219"/>
      <c r="J48" s="100" t="s">
        <v>97</v>
      </c>
    </row>
    <row r="49" spans="1:10" ht="12.75">
      <c r="A49" s="146">
        <v>600</v>
      </c>
      <c r="B49" s="148" t="s">
        <v>7</v>
      </c>
      <c r="C49" s="114">
        <v>116260</v>
      </c>
      <c r="D49" s="114">
        <v>131391</v>
      </c>
      <c r="E49" s="114">
        <v>131391</v>
      </c>
      <c r="F49" s="114">
        <v>134128</v>
      </c>
      <c r="G49" s="114">
        <v>95267</v>
      </c>
      <c r="H49" s="114">
        <v>86840</v>
      </c>
      <c r="I49" s="157">
        <f>H49-G49</f>
        <v>-8427</v>
      </c>
      <c r="J49" s="122">
        <f>H49/G49</f>
        <v>0.9115433465943086</v>
      </c>
    </row>
    <row r="50" spans="1:10" ht="12.75">
      <c r="A50" s="146">
        <v>601</v>
      </c>
      <c r="B50" s="148" t="s">
        <v>8</v>
      </c>
      <c r="C50" s="114">
        <v>18491</v>
      </c>
      <c r="D50" s="114">
        <v>21726</v>
      </c>
      <c r="E50" s="114">
        <v>21726</v>
      </c>
      <c r="F50" s="114">
        <v>22175</v>
      </c>
      <c r="G50" s="114">
        <v>15822</v>
      </c>
      <c r="H50" s="114">
        <v>14387</v>
      </c>
      <c r="I50" s="157">
        <f>H50-G50</f>
        <v>-1435</v>
      </c>
      <c r="J50" s="122">
        <f>H50/G50</f>
        <v>0.9093035014536721</v>
      </c>
    </row>
    <row r="51" spans="1:10" ht="12.75">
      <c r="A51" s="146">
        <v>602</v>
      </c>
      <c r="B51" s="148" t="s">
        <v>9</v>
      </c>
      <c r="C51" s="114">
        <v>15994</v>
      </c>
      <c r="D51" s="114">
        <v>24500</v>
      </c>
      <c r="E51" s="114">
        <v>24500</v>
      </c>
      <c r="F51" s="114">
        <v>24500</v>
      </c>
      <c r="G51" s="114">
        <v>16749</v>
      </c>
      <c r="H51" s="114">
        <v>11282</v>
      </c>
      <c r="I51" s="157">
        <f>H51-G51</f>
        <v>-5467</v>
      </c>
      <c r="J51" s="122">
        <f>H51/G51</f>
        <v>0.6735924532807929</v>
      </c>
    </row>
    <row r="52" spans="1:10" ht="12.75">
      <c r="A52" s="146">
        <v>603</v>
      </c>
      <c r="B52" s="148" t="s">
        <v>10</v>
      </c>
      <c r="C52" s="114"/>
      <c r="D52" s="114"/>
      <c r="E52" s="114"/>
      <c r="F52" s="114"/>
      <c r="G52" s="114"/>
      <c r="H52" s="114"/>
      <c r="I52" s="157"/>
      <c r="J52" s="122"/>
    </row>
    <row r="53" spans="1:10" ht="12.75">
      <c r="A53" s="146">
        <v>604</v>
      </c>
      <c r="B53" s="148" t="s">
        <v>11</v>
      </c>
      <c r="C53" s="114"/>
      <c r="D53" s="114"/>
      <c r="E53" s="114"/>
      <c r="F53" s="114"/>
      <c r="G53" s="114"/>
      <c r="H53" s="114"/>
      <c r="I53" s="157"/>
      <c r="J53" s="122"/>
    </row>
    <row r="54" spans="1:10" ht="12.75">
      <c r="A54" s="146">
        <v>605</v>
      </c>
      <c r="B54" s="148" t="s">
        <v>12</v>
      </c>
      <c r="C54" s="114"/>
      <c r="D54" s="114"/>
      <c r="E54" s="114"/>
      <c r="F54" s="114"/>
      <c r="G54" s="114"/>
      <c r="H54" s="114"/>
      <c r="I54" s="157"/>
      <c r="J54" s="122"/>
    </row>
    <row r="55" spans="1:10" ht="12.75">
      <c r="A55" s="146">
        <v>606</v>
      </c>
      <c r="B55" s="148" t="s">
        <v>13</v>
      </c>
      <c r="C55" s="114">
        <v>118</v>
      </c>
      <c r="D55" s="114">
        <v>388</v>
      </c>
      <c r="E55" s="114">
        <v>388</v>
      </c>
      <c r="F55" s="114">
        <v>388</v>
      </c>
      <c r="G55" s="114">
        <v>330</v>
      </c>
      <c r="H55" s="114">
        <v>268</v>
      </c>
      <c r="I55" s="157">
        <f>H55-G55</f>
        <v>-62</v>
      </c>
      <c r="J55" s="122">
        <f>H55/G55</f>
        <v>0.8121212121212121</v>
      </c>
    </row>
    <row r="56" spans="1:10" ht="12.75">
      <c r="A56" s="149" t="s">
        <v>14</v>
      </c>
      <c r="B56" s="158" t="s">
        <v>15</v>
      </c>
      <c r="C56" s="115">
        <f aca="true" t="shared" si="3" ref="C56:H56">SUM(C49:C55)</f>
        <v>150863</v>
      </c>
      <c r="D56" s="115">
        <f t="shared" si="3"/>
        <v>178005</v>
      </c>
      <c r="E56" s="115">
        <f t="shared" si="3"/>
        <v>178005</v>
      </c>
      <c r="F56" s="115">
        <f t="shared" si="3"/>
        <v>181191</v>
      </c>
      <c r="G56" s="115">
        <f t="shared" si="3"/>
        <v>128168</v>
      </c>
      <c r="H56" s="115">
        <f t="shared" si="3"/>
        <v>112777</v>
      </c>
      <c r="I56" s="157">
        <f>H56-G56</f>
        <v>-15391</v>
      </c>
      <c r="J56" s="122">
        <f>H56/G56</f>
        <v>0.8799154235066475</v>
      </c>
    </row>
    <row r="57" spans="1:10" ht="12.75">
      <c r="A57" s="146">
        <v>230</v>
      </c>
      <c r="B57" s="148" t="s">
        <v>16</v>
      </c>
      <c r="C57" s="114"/>
      <c r="D57" s="114"/>
      <c r="E57" s="114"/>
      <c r="F57" s="114"/>
      <c r="G57" s="114"/>
      <c r="H57" s="114"/>
      <c r="I57" s="157"/>
      <c r="J57" s="122"/>
    </row>
    <row r="58" spans="1:10" ht="12.75">
      <c r="A58" s="146">
        <v>231</v>
      </c>
      <c r="B58" s="148" t="s">
        <v>17</v>
      </c>
      <c r="C58" s="114">
        <v>565</v>
      </c>
      <c r="D58" s="114">
        <v>1000</v>
      </c>
      <c r="E58" s="114">
        <v>1000</v>
      </c>
      <c r="F58" s="114">
        <v>1000</v>
      </c>
      <c r="G58" s="114">
        <v>1000</v>
      </c>
      <c r="H58" s="114">
        <v>971</v>
      </c>
      <c r="I58" s="157">
        <f>H58-G58</f>
        <v>-29</v>
      </c>
      <c r="J58" s="122">
        <f>H58/G58</f>
        <v>0.971</v>
      </c>
    </row>
    <row r="59" spans="1:10" ht="12.75">
      <c r="A59" s="146">
        <v>232</v>
      </c>
      <c r="B59" s="148" t="s">
        <v>18</v>
      </c>
      <c r="C59" s="114"/>
      <c r="D59" s="114"/>
      <c r="E59" s="114"/>
      <c r="F59" s="114"/>
      <c r="G59" s="114"/>
      <c r="H59" s="114"/>
      <c r="I59" s="157"/>
      <c r="J59" s="122"/>
    </row>
    <row r="60" spans="1:10" ht="21.75">
      <c r="A60" s="159" t="s">
        <v>19</v>
      </c>
      <c r="B60" s="160" t="s">
        <v>25</v>
      </c>
      <c r="C60" s="116">
        <f aca="true" t="shared" si="4" ref="C60:I60">SUM(C57:C59)</f>
        <v>565</v>
      </c>
      <c r="D60" s="116">
        <f t="shared" si="4"/>
        <v>1000</v>
      </c>
      <c r="E60" s="116">
        <f t="shared" si="4"/>
        <v>1000</v>
      </c>
      <c r="F60" s="116">
        <f t="shared" si="4"/>
        <v>1000</v>
      </c>
      <c r="G60" s="116">
        <f t="shared" si="4"/>
        <v>1000</v>
      </c>
      <c r="H60" s="116">
        <f t="shared" si="4"/>
        <v>971</v>
      </c>
      <c r="I60" s="116">
        <f t="shared" si="4"/>
        <v>-29</v>
      </c>
      <c r="J60" s="122">
        <f>H60/G60</f>
        <v>0.971</v>
      </c>
    </row>
    <row r="61" spans="1:10" ht="12.75">
      <c r="A61" s="146">
        <v>230</v>
      </c>
      <c r="B61" s="148" t="s">
        <v>16</v>
      </c>
      <c r="C61" s="116"/>
      <c r="D61" s="116"/>
      <c r="E61" s="116"/>
      <c r="F61" s="116"/>
      <c r="G61" s="116"/>
      <c r="H61" s="116"/>
      <c r="I61" s="157"/>
      <c r="J61" s="122"/>
    </row>
    <row r="62" spans="1:10" ht="12.75">
      <c r="A62" s="146">
        <v>231</v>
      </c>
      <c r="B62" s="148" t="s">
        <v>17</v>
      </c>
      <c r="C62" s="116"/>
      <c r="D62" s="116"/>
      <c r="E62" s="116"/>
      <c r="F62" s="116"/>
      <c r="G62" s="116"/>
      <c r="H62" s="116"/>
      <c r="I62" s="157"/>
      <c r="J62" s="122"/>
    </row>
    <row r="63" spans="1:10" ht="12.75">
      <c r="A63" s="146">
        <v>232</v>
      </c>
      <c r="B63" s="148" t="s">
        <v>18</v>
      </c>
      <c r="C63" s="116"/>
      <c r="D63" s="116"/>
      <c r="E63" s="116"/>
      <c r="F63" s="116"/>
      <c r="G63" s="116"/>
      <c r="H63" s="116"/>
      <c r="I63" s="157"/>
      <c r="J63" s="122"/>
    </row>
    <row r="64" spans="1:10" ht="12.75">
      <c r="A64" s="159" t="s">
        <v>19</v>
      </c>
      <c r="B64" s="160" t="s">
        <v>26</v>
      </c>
      <c r="C64" s="116"/>
      <c r="D64" s="116"/>
      <c r="E64" s="116"/>
      <c r="F64" s="116"/>
      <c r="G64" s="116"/>
      <c r="H64" s="116"/>
      <c r="I64" s="157"/>
      <c r="J64" s="122"/>
    </row>
    <row r="65" spans="1:10" ht="12.75">
      <c r="A65" s="149" t="s">
        <v>20</v>
      </c>
      <c r="B65" s="150" t="s">
        <v>33</v>
      </c>
      <c r="C65" s="117"/>
      <c r="D65" s="117"/>
      <c r="E65" s="117"/>
      <c r="F65" s="117"/>
      <c r="G65" s="117"/>
      <c r="H65" s="117"/>
      <c r="I65" s="157"/>
      <c r="J65" s="122"/>
    </row>
    <row r="66" spans="1:10" ht="12.75">
      <c r="A66" s="220" t="s">
        <v>27</v>
      </c>
      <c r="B66" s="221"/>
      <c r="C66" s="118"/>
      <c r="D66" s="118"/>
      <c r="E66" s="118"/>
      <c r="F66" s="118"/>
      <c r="G66" s="118"/>
      <c r="H66" s="118"/>
      <c r="I66" s="151"/>
      <c r="J66" s="122"/>
    </row>
    <row r="67" spans="1:10" ht="13.5" thickBot="1">
      <c r="A67" s="222" t="s">
        <v>28</v>
      </c>
      <c r="B67" s="223"/>
      <c r="C67" s="119">
        <f aca="true" t="shared" si="5" ref="C67:I67">C56+C65+C60</f>
        <v>151428</v>
      </c>
      <c r="D67" s="119">
        <f t="shared" si="5"/>
        <v>179005</v>
      </c>
      <c r="E67" s="119">
        <f t="shared" si="5"/>
        <v>179005</v>
      </c>
      <c r="F67" s="119">
        <f t="shared" si="5"/>
        <v>182191</v>
      </c>
      <c r="G67" s="119">
        <f t="shared" si="5"/>
        <v>129168</v>
      </c>
      <c r="H67" s="119">
        <f t="shared" si="5"/>
        <v>113748</v>
      </c>
      <c r="I67" s="119">
        <f t="shared" si="5"/>
        <v>-15420</v>
      </c>
      <c r="J67" s="122">
        <f>H67/G67</f>
        <v>0.8806205871423263</v>
      </c>
    </row>
    <row r="68" spans="1:9" ht="12.75">
      <c r="A68" s="4"/>
      <c r="B68" s="3"/>
      <c r="C68" s="120"/>
      <c r="D68" s="11"/>
      <c r="E68" s="11"/>
      <c r="F68" s="11"/>
      <c r="G68" s="11"/>
      <c r="H68" s="176"/>
      <c r="I68" s="23"/>
    </row>
    <row r="69" spans="1:9" ht="12.75">
      <c r="A69"/>
      <c r="B69" t="s">
        <v>120</v>
      </c>
      <c r="E69" s="7" t="s">
        <v>121</v>
      </c>
      <c r="G69"/>
      <c r="H69" s="121"/>
      <c r="I69"/>
    </row>
    <row r="70" spans="1:9" ht="12.75">
      <c r="A70"/>
      <c r="B70" t="s">
        <v>122</v>
      </c>
      <c r="E70" s="7" t="s">
        <v>123</v>
      </c>
      <c r="G70"/>
      <c r="H70" s="121"/>
      <c r="I70"/>
    </row>
    <row r="71" spans="1:9" ht="12.75">
      <c r="A71"/>
      <c r="G71"/>
      <c r="H71" s="121"/>
      <c r="I71"/>
    </row>
    <row r="74" spans="1:9" ht="15.75">
      <c r="A74" s="161" t="s">
        <v>141</v>
      </c>
      <c r="B74" s="107"/>
      <c r="C74" s="107"/>
      <c r="D74" s="162"/>
      <c r="E74" s="162"/>
      <c r="F74" s="162"/>
      <c r="G74" s="162"/>
      <c r="H74" s="162"/>
      <c r="I74" s="163"/>
    </row>
    <row r="75" spans="1:9" ht="13.5" thickBot="1">
      <c r="A75" s="164"/>
      <c r="B75" s="108"/>
      <c r="C75" s="108"/>
      <c r="D75" s="164"/>
      <c r="E75" s="164"/>
      <c r="F75" s="165"/>
      <c r="G75" s="166"/>
      <c r="H75" s="165"/>
      <c r="I75" s="167" t="s">
        <v>30</v>
      </c>
    </row>
    <row r="76" spans="1:9" ht="12.75">
      <c r="A76" s="152"/>
      <c r="B76" s="109"/>
      <c r="C76" s="109"/>
      <c r="D76" s="153"/>
      <c r="E76" s="153"/>
      <c r="F76" s="154"/>
      <c r="G76" s="154"/>
      <c r="H76" s="175"/>
      <c r="I76" s="155"/>
    </row>
    <row r="77" spans="1:9" ht="12.75">
      <c r="A77" s="136" t="s">
        <v>21</v>
      </c>
      <c r="B77" s="156" t="s">
        <v>39</v>
      </c>
      <c r="C77" s="110"/>
      <c r="D77" s="110"/>
      <c r="E77" s="110"/>
      <c r="F77" s="110"/>
      <c r="G77" s="138"/>
      <c r="H77" s="139" t="s">
        <v>22</v>
      </c>
      <c r="I77" s="140"/>
    </row>
    <row r="78" spans="1:9" ht="12.75">
      <c r="A78" s="136" t="s">
        <v>0</v>
      </c>
      <c r="B78" s="137">
        <v>10430</v>
      </c>
      <c r="C78" s="111"/>
      <c r="D78" s="111"/>
      <c r="E78" s="111"/>
      <c r="F78" s="111"/>
      <c r="G78" s="141"/>
      <c r="H78" s="139" t="s">
        <v>32</v>
      </c>
      <c r="I78" s="140"/>
    </row>
    <row r="79" spans="1:9" ht="12.75">
      <c r="A79" s="212" t="s">
        <v>36</v>
      </c>
      <c r="B79" s="215" t="s">
        <v>31</v>
      </c>
      <c r="C79" s="112" t="s">
        <v>1</v>
      </c>
      <c r="D79" s="112" t="s">
        <v>2</v>
      </c>
      <c r="E79" s="112" t="s">
        <v>3</v>
      </c>
      <c r="F79" s="112" t="s">
        <v>4</v>
      </c>
      <c r="G79" s="112" t="s">
        <v>24</v>
      </c>
      <c r="H79" s="112" t="s">
        <v>34</v>
      </c>
      <c r="I79" s="142" t="s">
        <v>35</v>
      </c>
    </row>
    <row r="80" spans="1:9" ht="12.75">
      <c r="A80" s="213"/>
      <c r="B80" s="216"/>
      <c r="C80" s="113" t="s">
        <v>5</v>
      </c>
      <c r="D80" s="113" t="s">
        <v>23</v>
      </c>
      <c r="E80" s="113" t="s">
        <v>29</v>
      </c>
      <c r="F80" s="113" t="s">
        <v>29</v>
      </c>
      <c r="G80" s="113" t="s">
        <v>29</v>
      </c>
      <c r="H80" s="113" t="s">
        <v>5</v>
      </c>
      <c r="I80" s="218" t="s">
        <v>6</v>
      </c>
    </row>
    <row r="81" spans="1:10" ht="33.75">
      <c r="A81" s="214"/>
      <c r="B81" s="217"/>
      <c r="C81" s="31" t="s">
        <v>133</v>
      </c>
      <c r="D81" s="31" t="s">
        <v>130</v>
      </c>
      <c r="E81" s="31" t="s">
        <v>131</v>
      </c>
      <c r="F81" s="31" t="s">
        <v>132</v>
      </c>
      <c r="G81" s="31" t="s">
        <v>142</v>
      </c>
      <c r="H81" s="31" t="s">
        <v>146</v>
      </c>
      <c r="I81" s="219"/>
      <c r="J81" s="100" t="s">
        <v>97</v>
      </c>
    </row>
    <row r="82" spans="1:10" ht="12.75">
      <c r="A82" s="146">
        <v>600</v>
      </c>
      <c r="B82" s="148" t="s">
        <v>7</v>
      </c>
      <c r="C82" s="114">
        <v>15498</v>
      </c>
      <c r="D82" s="114">
        <v>18694</v>
      </c>
      <c r="E82" s="114">
        <v>18694</v>
      </c>
      <c r="F82" s="114">
        <v>18694</v>
      </c>
      <c r="G82" s="114">
        <v>13287</v>
      </c>
      <c r="H82" s="114">
        <v>10559</v>
      </c>
      <c r="I82" s="157">
        <f>H82-G82</f>
        <v>-2728</v>
      </c>
      <c r="J82" s="104">
        <f>H82/G82</f>
        <v>0.7946865357115978</v>
      </c>
    </row>
    <row r="83" spans="1:10" ht="12.75">
      <c r="A83" s="146">
        <v>601</v>
      </c>
      <c r="B83" s="148" t="s">
        <v>8</v>
      </c>
      <c r="C83" s="114">
        <v>2698</v>
      </c>
      <c r="D83" s="114">
        <v>3091</v>
      </c>
      <c r="E83" s="114">
        <v>3091</v>
      </c>
      <c r="F83" s="114">
        <v>3091</v>
      </c>
      <c r="G83" s="114">
        <v>2209</v>
      </c>
      <c r="H83" s="114">
        <v>1769</v>
      </c>
      <c r="I83" s="157">
        <f>H83-G83</f>
        <v>-440</v>
      </c>
      <c r="J83" s="104">
        <f>H83/G83</f>
        <v>0.8008148483476686</v>
      </c>
    </row>
    <row r="84" spans="1:10" ht="12.75">
      <c r="A84" s="146">
        <v>602</v>
      </c>
      <c r="B84" s="148" t="s">
        <v>9</v>
      </c>
      <c r="C84" s="114">
        <v>4288</v>
      </c>
      <c r="D84" s="114">
        <v>4800</v>
      </c>
      <c r="E84" s="114">
        <v>4800</v>
      </c>
      <c r="F84" s="114">
        <v>4800</v>
      </c>
      <c r="G84" s="114">
        <v>3300</v>
      </c>
      <c r="H84" s="114">
        <v>2137</v>
      </c>
      <c r="I84" s="157">
        <f>H84-G84</f>
        <v>-1163</v>
      </c>
      <c r="J84" s="104">
        <f>H84/G84</f>
        <v>0.6475757575757576</v>
      </c>
    </row>
    <row r="85" spans="1:10" ht="12.75">
      <c r="A85" s="146">
        <v>603</v>
      </c>
      <c r="B85" s="148" t="s">
        <v>10</v>
      </c>
      <c r="C85" s="114"/>
      <c r="D85" s="114"/>
      <c r="E85" s="114"/>
      <c r="F85" s="114"/>
      <c r="G85" s="114"/>
      <c r="H85" s="114"/>
      <c r="I85" s="157"/>
      <c r="J85" s="104"/>
    </row>
    <row r="86" spans="1:10" ht="12.75">
      <c r="A86" s="146">
        <v>604</v>
      </c>
      <c r="B86" s="148" t="s">
        <v>11</v>
      </c>
      <c r="C86" s="114"/>
      <c r="D86" s="114"/>
      <c r="E86" s="114"/>
      <c r="F86" s="114"/>
      <c r="G86" s="114"/>
      <c r="H86" s="114"/>
      <c r="I86" s="157"/>
      <c r="J86" s="104"/>
    </row>
    <row r="87" spans="1:10" ht="12.75">
      <c r="A87" s="146">
        <v>605</v>
      </c>
      <c r="B87" s="148" t="s">
        <v>12</v>
      </c>
      <c r="C87" s="114"/>
      <c r="D87" s="114"/>
      <c r="E87" s="114"/>
      <c r="F87" s="114"/>
      <c r="G87" s="114"/>
      <c r="H87" s="114"/>
      <c r="I87" s="157"/>
      <c r="J87" s="104"/>
    </row>
    <row r="88" spans="1:11" ht="12.75">
      <c r="A88" s="146">
        <v>606</v>
      </c>
      <c r="B88" s="148" t="s">
        <v>13</v>
      </c>
      <c r="C88" s="114">
        <v>32</v>
      </c>
      <c r="D88" s="114">
        <v>129</v>
      </c>
      <c r="E88" s="114">
        <v>129</v>
      </c>
      <c r="F88" s="114">
        <v>129</v>
      </c>
      <c r="G88" s="114">
        <v>43</v>
      </c>
      <c r="H88" s="114">
        <v>0</v>
      </c>
      <c r="I88" s="157">
        <f>H88-G88</f>
        <v>-43</v>
      </c>
      <c r="J88" s="104">
        <f>H88/G88</f>
        <v>0</v>
      </c>
      <c r="K88" t="s">
        <v>148</v>
      </c>
    </row>
    <row r="89" spans="1:10" ht="12.75">
      <c r="A89" s="149" t="s">
        <v>14</v>
      </c>
      <c r="B89" s="158" t="s">
        <v>15</v>
      </c>
      <c r="C89" s="115">
        <f aca="true" t="shared" si="6" ref="C89:H89">SUM(C82:C88)</f>
        <v>22516</v>
      </c>
      <c r="D89" s="115">
        <f t="shared" si="6"/>
        <v>26714</v>
      </c>
      <c r="E89" s="115">
        <f t="shared" si="6"/>
        <v>26714</v>
      </c>
      <c r="F89" s="115">
        <f t="shared" si="6"/>
        <v>26714</v>
      </c>
      <c r="G89" s="115">
        <f t="shared" si="6"/>
        <v>18839</v>
      </c>
      <c r="H89" s="115">
        <f t="shared" si="6"/>
        <v>14465</v>
      </c>
      <c r="I89" s="157">
        <f>H89-G89</f>
        <v>-4374</v>
      </c>
      <c r="J89" s="104">
        <f>H89/G89</f>
        <v>0.7678220712352035</v>
      </c>
    </row>
    <row r="90" spans="1:10" ht="12.75">
      <c r="A90" s="146">
        <v>230</v>
      </c>
      <c r="B90" s="148" t="s">
        <v>16</v>
      </c>
      <c r="C90" s="114"/>
      <c r="D90" s="114"/>
      <c r="E90" s="114"/>
      <c r="F90" s="114"/>
      <c r="G90" s="114"/>
      <c r="H90" s="114"/>
      <c r="I90" s="157"/>
      <c r="J90" s="104"/>
    </row>
    <row r="91" spans="1:10" ht="12.75">
      <c r="A91" s="146">
        <v>231</v>
      </c>
      <c r="B91" s="148" t="s">
        <v>17</v>
      </c>
      <c r="C91" s="114"/>
      <c r="D91" s="114"/>
      <c r="E91" s="114"/>
      <c r="F91" s="114"/>
      <c r="G91" s="114"/>
      <c r="H91" s="114"/>
      <c r="I91" s="157"/>
      <c r="J91" s="104"/>
    </row>
    <row r="92" spans="1:10" ht="12.75">
      <c r="A92" s="146">
        <v>232</v>
      </c>
      <c r="B92" s="148" t="s">
        <v>18</v>
      </c>
      <c r="C92" s="114"/>
      <c r="D92" s="114"/>
      <c r="E92" s="114"/>
      <c r="F92" s="114"/>
      <c r="G92" s="114"/>
      <c r="H92" s="114"/>
      <c r="I92" s="157"/>
      <c r="J92" s="104"/>
    </row>
    <row r="93" spans="1:10" ht="21.75">
      <c r="A93" s="159" t="s">
        <v>19</v>
      </c>
      <c r="B93" s="160" t="s">
        <v>25</v>
      </c>
      <c r="C93" s="116"/>
      <c r="D93" s="116"/>
      <c r="E93" s="116"/>
      <c r="F93" s="116"/>
      <c r="G93" s="116"/>
      <c r="H93" s="116"/>
      <c r="I93" s="157"/>
      <c r="J93" s="104"/>
    </row>
    <row r="94" spans="1:10" ht="12.75">
      <c r="A94" s="146">
        <v>230</v>
      </c>
      <c r="B94" s="148" t="s">
        <v>16</v>
      </c>
      <c r="C94" s="116"/>
      <c r="D94" s="116"/>
      <c r="E94" s="116"/>
      <c r="F94" s="116"/>
      <c r="G94" s="116"/>
      <c r="H94" s="116"/>
      <c r="I94" s="157"/>
      <c r="J94" s="104"/>
    </row>
    <row r="95" spans="1:10" ht="12.75">
      <c r="A95" s="146">
        <v>231</v>
      </c>
      <c r="B95" s="148" t="s">
        <v>17</v>
      </c>
      <c r="C95" s="116"/>
      <c r="D95" s="116"/>
      <c r="E95" s="116"/>
      <c r="F95" s="116"/>
      <c r="G95" s="116"/>
      <c r="H95" s="116"/>
      <c r="I95" s="157"/>
      <c r="J95" s="104"/>
    </row>
    <row r="96" spans="1:10" ht="12.75">
      <c r="A96" s="146">
        <v>232</v>
      </c>
      <c r="B96" s="148" t="s">
        <v>18</v>
      </c>
      <c r="C96" s="116"/>
      <c r="D96" s="116"/>
      <c r="E96" s="116"/>
      <c r="F96" s="116"/>
      <c r="G96" s="116"/>
      <c r="H96" s="116"/>
      <c r="I96" s="157"/>
      <c r="J96" s="104"/>
    </row>
    <row r="97" spans="1:10" ht="12.75">
      <c r="A97" s="159" t="s">
        <v>19</v>
      </c>
      <c r="B97" s="160" t="s">
        <v>26</v>
      </c>
      <c r="C97" s="116"/>
      <c r="D97" s="116"/>
      <c r="E97" s="116"/>
      <c r="F97" s="116"/>
      <c r="G97" s="116"/>
      <c r="H97" s="116"/>
      <c r="I97" s="157"/>
      <c r="J97" s="104"/>
    </row>
    <row r="98" spans="1:10" ht="12.75">
      <c r="A98" s="149" t="s">
        <v>20</v>
      </c>
      <c r="B98" s="150" t="s">
        <v>33</v>
      </c>
      <c r="C98" s="117">
        <f>SUM(C94:C97)</f>
        <v>0</v>
      </c>
      <c r="D98" s="117">
        <f>SUM(D94:D97)</f>
        <v>0</v>
      </c>
      <c r="E98" s="117">
        <f>SUM(E94:E97)</f>
        <v>0</v>
      </c>
      <c r="F98" s="117">
        <f>SUM(F90:F97)</f>
        <v>0</v>
      </c>
      <c r="G98" s="117">
        <f>SUM(G94:G97)</f>
        <v>0</v>
      </c>
      <c r="H98" s="117">
        <f>SUM(H94:H97)</f>
        <v>0</v>
      </c>
      <c r="I98" s="157"/>
      <c r="J98" s="104"/>
    </row>
    <row r="99" spans="1:10" ht="12.75">
      <c r="A99" s="220" t="s">
        <v>27</v>
      </c>
      <c r="B99" s="221"/>
      <c r="C99" s="118"/>
      <c r="D99" s="118"/>
      <c r="E99" s="118"/>
      <c r="F99" s="118"/>
      <c r="G99" s="118"/>
      <c r="H99" s="118"/>
      <c r="I99" s="157"/>
      <c r="J99" s="104"/>
    </row>
    <row r="100" spans="1:10" ht="13.5" thickBot="1">
      <c r="A100" s="222" t="s">
        <v>28</v>
      </c>
      <c r="B100" s="223"/>
      <c r="C100" s="119">
        <f>C98+C89</f>
        <v>22516</v>
      </c>
      <c r="D100" s="119">
        <f>D89+D98</f>
        <v>26714</v>
      </c>
      <c r="E100" s="119">
        <f>E89+E98</f>
        <v>26714</v>
      </c>
      <c r="F100" s="119">
        <f>F89+F98</f>
        <v>26714</v>
      </c>
      <c r="G100" s="119">
        <f>G89+G98</f>
        <v>18839</v>
      </c>
      <c r="H100" s="119">
        <f>H89+H98</f>
        <v>14465</v>
      </c>
      <c r="I100" s="157">
        <f>H100-G100</f>
        <v>-4374</v>
      </c>
      <c r="J100" s="104">
        <f>H100/G100</f>
        <v>0.7678220712352035</v>
      </c>
    </row>
    <row r="101" spans="1:10" ht="12.75">
      <c r="A101" s="4"/>
      <c r="B101" t="s">
        <v>120</v>
      </c>
      <c r="E101" s="7" t="s">
        <v>121</v>
      </c>
      <c r="G101" s="11"/>
      <c r="H101" s="176"/>
      <c r="I101" s="23"/>
      <c r="J101" s="104"/>
    </row>
    <row r="102" spans="1:9" ht="12.75">
      <c r="A102"/>
      <c r="B102" t="s">
        <v>122</v>
      </c>
      <c r="E102" s="7" t="s">
        <v>123</v>
      </c>
      <c r="G102"/>
      <c r="H102" s="121"/>
      <c r="I102"/>
    </row>
    <row r="103" spans="1:9" ht="12.75">
      <c r="A103"/>
      <c r="G103"/>
      <c r="H103" s="121"/>
      <c r="I103"/>
    </row>
    <row r="104" spans="1:9" ht="15.75">
      <c r="A104" s="161" t="s">
        <v>141</v>
      </c>
      <c r="B104" s="107"/>
      <c r="C104" s="107"/>
      <c r="D104" s="162"/>
      <c r="E104" s="162"/>
      <c r="F104" s="162"/>
      <c r="G104" s="162"/>
      <c r="H104" s="162"/>
      <c r="I104" s="163"/>
    </row>
    <row r="105" spans="1:9" ht="13.5" thickBot="1">
      <c r="A105" s="164"/>
      <c r="B105" s="108"/>
      <c r="C105" s="108"/>
      <c r="D105" s="164"/>
      <c r="E105" s="164"/>
      <c r="F105" s="165"/>
      <c r="G105" s="166"/>
      <c r="H105" s="165"/>
      <c r="I105" s="167" t="s">
        <v>30</v>
      </c>
    </row>
    <row r="106" spans="1:9" ht="12.75">
      <c r="A106" s="152"/>
      <c r="B106" s="109"/>
      <c r="C106" s="109"/>
      <c r="D106" s="153"/>
      <c r="E106" s="153"/>
      <c r="F106" s="154"/>
      <c r="G106" s="154"/>
      <c r="H106" s="175"/>
      <c r="I106" s="155"/>
    </row>
    <row r="107" spans="1:9" ht="12.75">
      <c r="A107" s="136" t="s">
        <v>21</v>
      </c>
      <c r="B107" s="156" t="s">
        <v>39</v>
      </c>
      <c r="C107" s="110"/>
      <c r="D107" s="110"/>
      <c r="E107" s="110"/>
      <c r="F107" s="110"/>
      <c r="G107" s="138"/>
      <c r="H107" s="139" t="s">
        <v>22</v>
      </c>
      <c r="I107" s="140"/>
    </row>
    <row r="108" spans="1:9" ht="12.75">
      <c r="A108" s="136" t="s">
        <v>0</v>
      </c>
      <c r="B108" s="137">
        <v>9230</v>
      </c>
      <c r="C108" s="111"/>
      <c r="D108" s="111"/>
      <c r="E108" s="111"/>
      <c r="F108" s="111"/>
      <c r="G108" s="141"/>
      <c r="H108" s="139" t="s">
        <v>32</v>
      </c>
      <c r="I108" s="140"/>
    </row>
    <row r="109" spans="1:9" ht="12.75">
      <c r="A109" s="212" t="s">
        <v>36</v>
      </c>
      <c r="B109" s="215" t="s">
        <v>31</v>
      </c>
      <c r="C109" s="112" t="s">
        <v>1</v>
      </c>
      <c r="D109" s="112" t="s">
        <v>2</v>
      </c>
      <c r="E109" s="112" t="s">
        <v>3</v>
      </c>
      <c r="F109" s="112" t="s">
        <v>4</v>
      </c>
      <c r="G109" s="112" t="s">
        <v>24</v>
      </c>
      <c r="H109" s="112" t="s">
        <v>34</v>
      </c>
      <c r="I109" s="142" t="s">
        <v>35</v>
      </c>
    </row>
    <row r="110" spans="1:9" ht="12.75">
      <c r="A110" s="213"/>
      <c r="B110" s="216"/>
      <c r="C110" s="113" t="s">
        <v>5</v>
      </c>
      <c r="D110" s="113" t="s">
        <v>23</v>
      </c>
      <c r="E110" s="113" t="s">
        <v>29</v>
      </c>
      <c r="F110" s="113" t="s">
        <v>29</v>
      </c>
      <c r="G110" s="113" t="s">
        <v>29</v>
      </c>
      <c r="H110" s="113" t="s">
        <v>5</v>
      </c>
      <c r="I110" s="218" t="s">
        <v>6</v>
      </c>
    </row>
    <row r="111" spans="1:10" ht="33.75">
      <c r="A111" s="214"/>
      <c r="B111" s="217"/>
      <c r="C111" s="31" t="s">
        <v>133</v>
      </c>
      <c r="D111" s="31" t="s">
        <v>130</v>
      </c>
      <c r="E111" s="31" t="s">
        <v>131</v>
      </c>
      <c r="F111" s="31" t="s">
        <v>132</v>
      </c>
      <c r="G111" s="31" t="s">
        <v>142</v>
      </c>
      <c r="H111" s="31" t="s">
        <v>146</v>
      </c>
      <c r="I111" s="219"/>
      <c r="J111" s="100" t="s">
        <v>97</v>
      </c>
    </row>
    <row r="112" spans="1:10" ht="12.75">
      <c r="A112" s="146">
        <v>600</v>
      </c>
      <c r="B112" s="148" t="s">
        <v>7</v>
      </c>
      <c r="C112" s="114">
        <v>9756</v>
      </c>
      <c r="D112" s="114">
        <v>9883</v>
      </c>
      <c r="E112" s="114">
        <v>9883</v>
      </c>
      <c r="F112" s="114">
        <v>9883</v>
      </c>
      <c r="G112" s="114">
        <v>7024</v>
      </c>
      <c r="H112" s="114">
        <v>6458</v>
      </c>
      <c r="I112" s="157">
        <f>H112-G112</f>
        <v>-566</v>
      </c>
      <c r="J112" s="104">
        <f>H112/G112</f>
        <v>0.9194191343963554</v>
      </c>
    </row>
    <row r="113" spans="1:10" ht="12.75">
      <c r="A113" s="146">
        <v>601</v>
      </c>
      <c r="B113" s="148" t="s">
        <v>8</v>
      </c>
      <c r="C113" s="114">
        <v>1629</v>
      </c>
      <c r="D113" s="114">
        <v>1634</v>
      </c>
      <c r="E113" s="114">
        <v>1634</v>
      </c>
      <c r="F113" s="114">
        <v>1634</v>
      </c>
      <c r="G113" s="114">
        <v>1168</v>
      </c>
      <c r="H113" s="114">
        <v>1078</v>
      </c>
      <c r="I113" s="157">
        <f aca="true" t="shared" si="7" ref="I113:I118">H113-G113</f>
        <v>-90</v>
      </c>
      <c r="J113" s="104">
        <f>H113/G113</f>
        <v>0.922945205479452</v>
      </c>
    </row>
    <row r="114" spans="1:10" ht="12.75">
      <c r="A114" s="146">
        <v>602</v>
      </c>
      <c r="B114" s="148" t="s">
        <v>9</v>
      </c>
      <c r="C114" s="114">
        <v>2194</v>
      </c>
      <c r="D114" s="114">
        <v>1867</v>
      </c>
      <c r="E114" s="114">
        <v>1867</v>
      </c>
      <c r="F114" s="114">
        <v>1867</v>
      </c>
      <c r="G114" s="114">
        <v>1867</v>
      </c>
      <c r="H114" s="114">
        <v>1698</v>
      </c>
      <c r="I114" s="157">
        <f t="shared" si="7"/>
        <v>-169</v>
      </c>
      <c r="J114" s="104">
        <f>H114/G114</f>
        <v>0.9094804499196572</v>
      </c>
    </row>
    <row r="115" spans="1:10" ht="12.75">
      <c r="A115" s="146">
        <v>603</v>
      </c>
      <c r="B115" s="148" t="s">
        <v>10</v>
      </c>
      <c r="C115" s="114"/>
      <c r="D115" s="114"/>
      <c r="E115" s="114"/>
      <c r="F115" s="114"/>
      <c r="G115" s="114"/>
      <c r="H115" s="114"/>
      <c r="I115" s="157"/>
      <c r="J115" s="104"/>
    </row>
    <row r="116" spans="1:10" ht="12.75">
      <c r="A116" s="146">
        <v>604</v>
      </c>
      <c r="B116" s="148" t="s">
        <v>11</v>
      </c>
      <c r="C116" s="114"/>
      <c r="D116" s="114"/>
      <c r="E116" s="114"/>
      <c r="F116" s="114"/>
      <c r="G116" s="114"/>
      <c r="H116" s="114"/>
      <c r="I116" s="157"/>
      <c r="J116" s="104"/>
    </row>
    <row r="117" spans="1:10" ht="12.75">
      <c r="A117" s="146">
        <v>605</v>
      </c>
      <c r="B117" s="148" t="s">
        <v>12</v>
      </c>
      <c r="C117" s="114"/>
      <c r="D117" s="114"/>
      <c r="E117" s="114"/>
      <c r="F117" s="114"/>
      <c r="G117" s="114"/>
      <c r="H117" s="114"/>
      <c r="I117" s="157"/>
      <c r="J117" s="104"/>
    </row>
    <row r="118" spans="1:10" ht="12.75">
      <c r="A118" s="146">
        <v>606</v>
      </c>
      <c r="B118" s="148" t="s">
        <v>13</v>
      </c>
      <c r="C118" s="114"/>
      <c r="D118" s="114"/>
      <c r="E118" s="114"/>
      <c r="F118" s="114"/>
      <c r="G118" s="114"/>
      <c r="H118" s="114"/>
      <c r="I118" s="157">
        <f t="shared" si="7"/>
        <v>0</v>
      </c>
      <c r="J118" s="104"/>
    </row>
    <row r="119" spans="1:10" ht="12.75">
      <c r="A119" s="149" t="s">
        <v>14</v>
      </c>
      <c r="B119" s="158" t="s">
        <v>15</v>
      </c>
      <c r="C119" s="115">
        <f aca="true" t="shared" si="8" ref="C119:H119">SUM(C112:C118)</f>
        <v>13579</v>
      </c>
      <c r="D119" s="115">
        <f t="shared" si="8"/>
        <v>13384</v>
      </c>
      <c r="E119" s="115">
        <f t="shared" si="8"/>
        <v>13384</v>
      </c>
      <c r="F119" s="115">
        <f t="shared" si="8"/>
        <v>13384</v>
      </c>
      <c r="G119" s="115">
        <f t="shared" si="8"/>
        <v>10059</v>
      </c>
      <c r="H119" s="115">
        <f t="shared" si="8"/>
        <v>9234</v>
      </c>
      <c r="I119" s="157">
        <f>H119-G119</f>
        <v>-825</v>
      </c>
      <c r="J119" s="104">
        <f>H119/G119</f>
        <v>0.9179838950193856</v>
      </c>
    </row>
    <row r="120" spans="1:10" ht="12.75">
      <c r="A120" s="146">
        <v>230</v>
      </c>
      <c r="B120" s="148" t="s">
        <v>16</v>
      </c>
      <c r="C120" s="114"/>
      <c r="D120" s="114"/>
      <c r="E120" s="114"/>
      <c r="F120" s="114"/>
      <c r="G120" s="114"/>
      <c r="H120" s="114"/>
      <c r="I120" s="157"/>
      <c r="J120" s="104"/>
    </row>
    <row r="121" spans="1:10" ht="12.75">
      <c r="A121" s="146">
        <v>231</v>
      </c>
      <c r="B121" s="148" t="s">
        <v>17</v>
      </c>
      <c r="C121" s="114"/>
      <c r="D121" s="114"/>
      <c r="E121" s="114"/>
      <c r="F121" s="114"/>
      <c r="G121" s="114"/>
      <c r="H121" s="114"/>
      <c r="I121" s="157"/>
      <c r="J121" s="104"/>
    </row>
    <row r="122" spans="1:10" ht="12.75">
      <c r="A122" s="146">
        <v>232</v>
      </c>
      <c r="B122" s="148" t="s">
        <v>18</v>
      </c>
      <c r="C122" s="114"/>
      <c r="D122" s="114"/>
      <c r="E122" s="114"/>
      <c r="F122" s="114"/>
      <c r="G122" s="114"/>
      <c r="H122" s="114"/>
      <c r="I122" s="157"/>
      <c r="J122" s="104"/>
    </row>
    <row r="123" spans="1:10" ht="21.75">
      <c r="A123" s="159" t="s">
        <v>19</v>
      </c>
      <c r="B123" s="160" t="s">
        <v>25</v>
      </c>
      <c r="C123" s="116"/>
      <c r="D123" s="116"/>
      <c r="E123" s="116"/>
      <c r="F123" s="116"/>
      <c r="G123" s="116"/>
      <c r="H123" s="116"/>
      <c r="I123" s="157"/>
      <c r="J123" s="104"/>
    </row>
    <row r="124" spans="1:10" ht="12.75">
      <c r="A124" s="146">
        <v>230</v>
      </c>
      <c r="B124" s="148" t="s">
        <v>16</v>
      </c>
      <c r="C124" s="116"/>
      <c r="D124" s="116"/>
      <c r="E124" s="116"/>
      <c r="F124" s="116"/>
      <c r="G124" s="116"/>
      <c r="H124" s="116"/>
      <c r="I124" s="157"/>
      <c r="J124" s="104"/>
    </row>
    <row r="125" spans="1:10" ht="12.75">
      <c r="A125" s="146">
        <v>231</v>
      </c>
      <c r="B125" s="148" t="s">
        <v>17</v>
      </c>
      <c r="C125" s="116"/>
      <c r="D125" s="116"/>
      <c r="E125" s="116"/>
      <c r="F125" s="116"/>
      <c r="G125" s="116"/>
      <c r="H125" s="116"/>
      <c r="I125" s="157"/>
      <c r="J125" s="104"/>
    </row>
    <row r="126" spans="1:10" ht="12.75">
      <c r="A126" s="146">
        <v>232</v>
      </c>
      <c r="B126" s="148" t="s">
        <v>18</v>
      </c>
      <c r="C126" s="116"/>
      <c r="D126" s="116"/>
      <c r="E126" s="116"/>
      <c r="F126" s="116"/>
      <c r="G126" s="116"/>
      <c r="H126" s="116"/>
      <c r="I126" s="157"/>
      <c r="J126" s="104"/>
    </row>
    <row r="127" spans="1:10" ht="12.75">
      <c r="A127" s="159" t="s">
        <v>19</v>
      </c>
      <c r="B127" s="160" t="s">
        <v>26</v>
      </c>
      <c r="C127" s="116"/>
      <c r="D127" s="116"/>
      <c r="E127" s="116"/>
      <c r="F127" s="116"/>
      <c r="G127" s="116"/>
      <c r="H127" s="116"/>
      <c r="I127" s="157"/>
      <c r="J127" s="104"/>
    </row>
    <row r="128" spans="1:10" ht="12.75">
      <c r="A128" s="149" t="s">
        <v>20</v>
      </c>
      <c r="B128" s="150" t="s">
        <v>33</v>
      </c>
      <c r="C128" s="117">
        <f>SUM(C124:C127)</f>
        <v>0</v>
      </c>
      <c r="D128" s="117">
        <f>SUM(D124:D127)</f>
        <v>0</v>
      </c>
      <c r="E128" s="117">
        <f>SUM(E124:E127)</f>
        <v>0</v>
      </c>
      <c r="F128" s="117">
        <f>SUM(F120:F127)</f>
        <v>0</v>
      </c>
      <c r="G128" s="117">
        <f>SUM(G124:G127)</f>
        <v>0</v>
      </c>
      <c r="H128" s="117">
        <f>SUM(H124:H127)</f>
        <v>0</v>
      </c>
      <c r="I128" s="157"/>
      <c r="J128" s="104"/>
    </row>
    <row r="129" spans="1:10" ht="12.75">
      <c r="A129" s="220" t="s">
        <v>27</v>
      </c>
      <c r="B129" s="221"/>
      <c r="C129" s="118"/>
      <c r="D129" s="118"/>
      <c r="E129" s="118"/>
      <c r="F129" s="118"/>
      <c r="G129" s="118"/>
      <c r="H129" s="118"/>
      <c r="I129" s="157"/>
      <c r="J129" s="104"/>
    </row>
    <row r="130" spans="1:10" ht="13.5" thickBot="1">
      <c r="A130" s="222" t="s">
        <v>28</v>
      </c>
      <c r="B130" s="223"/>
      <c r="C130" s="119">
        <f>C128+C119</f>
        <v>13579</v>
      </c>
      <c r="D130" s="119">
        <f>D119+D128</f>
        <v>13384</v>
      </c>
      <c r="E130" s="119">
        <f>E119+E128</f>
        <v>13384</v>
      </c>
      <c r="F130" s="119">
        <f>F119+F128</f>
        <v>13384</v>
      </c>
      <c r="G130" s="119">
        <f>G119+G128</f>
        <v>10059</v>
      </c>
      <c r="H130" s="119">
        <f>H119+H128</f>
        <v>9234</v>
      </c>
      <c r="I130" s="157">
        <f>H130-G130</f>
        <v>-825</v>
      </c>
      <c r="J130" s="104">
        <f>H130/G130</f>
        <v>0.9179838950193856</v>
      </c>
    </row>
    <row r="133" spans="2:5" ht="12.75">
      <c r="B133" t="s">
        <v>120</v>
      </c>
      <c r="E133" s="7" t="s">
        <v>121</v>
      </c>
    </row>
    <row r="134" spans="2:5" ht="12.75">
      <c r="B134" t="s">
        <v>122</v>
      </c>
      <c r="E134" s="7" t="s">
        <v>123</v>
      </c>
    </row>
    <row r="138" spans="1:9" ht="15.75">
      <c r="A138" s="161" t="s">
        <v>141</v>
      </c>
      <c r="B138" s="107"/>
      <c r="C138" s="107"/>
      <c r="D138" s="162"/>
      <c r="E138" s="162"/>
      <c r="F138" s="162"/>
      <c r="G138" s="162"/>
      <c r="H138" s="162"/>
      <c r="I138" s="163"/>
    </row>
    <row r="139" spans="1:9" ht="13.5" thickBot="1">
      <c r="A139" s="164"/>
      <c r="B139" s="108"/>
      <c r="C139" s="108"/>
      <c r="D139" s="164"/>
      <c r="E139" s="164"/>
      <c r="F139" s="165"/>
      <c r="G139" s="166"/>
      <c r="H139" s="165"/>
      <c r="I139" s="167" t="s">
        <v>30</v>
      </c>
    </row>
    <row r="140" spans="1:9" ht="12.75">
      <c r="A140" s="152"/>
      <c r="B140" s="109"/>
      <c r="C140" s="109"/>
      <c r="D140" s="153"/>
      <c r="E140" s="153"/>
      <c r="F140" s="154"/>
      <c r="G140" s="154"/>
      <c r="H140" s="175"/>
      <c r="I140" s="155"/>
    </row>
    <row r="141" spans="1:9" ht="12.75">
      <c r="A141" s="136" t="s">
        <v>21</v>
      </c>
      <c r="B141" s="156" t="s">
        <v>39</v>
      </c>
      <c r="C141" s="110"/>
      <c r="D141" s="110"/>
      <c r="E141" s="110"/>
      <c r="F141" s="110"/>
      <c r="G141" s="138"/>
      <c r="H141" s="139" t="s">
        <v>22</v>
      </c>
      <c r="I141" s="140"/>
    </row>
    <row r="142" spans="1:9" ht="12.75">
      <c r="A142" s="136" t="s">
        <v>0</v>
      </c>
      <c r="B142" s="137">
        <v>9240</v>
      </c>
      <c r="C142" s="111"/>
      <c r="D142" s="111"/>
      <c r="E142" s="111"/>
      <c r="F142" s="111"/>
      <c r="G142" s="141"/>
      <c r="H142" s="139" t="s">
        <v>32</v>
      </c>
      <c r="I142" s="140"/>
    </row>
    <row r="143" spans="1:9" ht="12.75">
      <c r="A143" s="212" t="s">
        <v>36</v>
      </c>
      <c r="B143" s="215" t="s">
        <v>31</v>
      </c>
      <c r="C143" s="112" t="s">
        <v>1</v>
      </c>
      <c r="D143" s="112" t="s">
        <v>2</v>
      </c>
      <c r="E143" s="112" t="s">
        <v>3</v>
      </c>
      <c r="F143" s="112" t="s">
        <v>4</v>
      </c>
      <c r="G143" s="112" t="s">
        <v>24</v>
      </c>
      <c r="H143" s="112" t="s">
        <v>34</v>
      </c>
      <c r="I143" s="142" t="s">
        <v>35</v>
      </c>
    </row>
    <row r="144" spans="1:9" ht="12.75">
      <c r="A144" s="213"/>
      <c r="B144" s="216"/>
      <c r="C144" s="113" t="s">
        <v>5</v>
      </c>
      <c r="D144" s="113" t="s">
        <v>23</v>
      </c>
      <c r="E144" s="113" t="s">
        <v>29</v>
      </c>
      <c r="F144" s="113" t="s">
        <v>29</v>
      </c>
      <c r="G144" s="113" t="s">
        <v>29</v>
      </c>
      <c r="H144" s="113" t="s">
        <v>5</v>
      </c>
      <c r="I144" s="218" t="s">
        <v>6</v>
      </c>
    </row>
    <row r="145" spans="1:10" ht="33.75">
      <c r="A145" s="214"/>
      <c r="B145" s="217"/>
      <c r="C145" s="31" t="s">
        <v>133</v>
      </c>
      <c r="D145" s="31" t="s">
        <v>130</v>
      </c>
      <c r="E145" s="31" t="s">
        <v>131</v>
      </c>
      <c r="F145" s="31" t="s">
        <v>132</v>
      </c>
      <c r="G145" s="31" t="s">
        <v>142</v>
      </c>
      <c r="H145" s="31" t="s">
        <v>146</v>
      </c>
      <c r="I145" s="219"/>
      <c r="J145" s="100" t="s">
        <v>97</v>
      </c>
    </row>
    <row r="146" spans="1:10" ht="12.75">
      <c r="A146" s="146">
        <v>600</v>
      </c>
      <c r="B146" s="148" t="s">
        <v>7</v>
      </c>
      <c r="C146" s="114">
        <v>7380</v>
      </c>
      <c r="D146" s="114">
        <v>7968</v>
      </c>
      <c r="E146" s="114">
        <v>7968</v>
      </c>
      <c r="F146" s="114">
        <v>7968</v>
      </c>
      <c r="G146" s="114">
        <v>5664</v>
      </c>
      <c r="H146" s="114">
        <v>4935</v>
      </c>
      <c r="I146" s="157">
        <f>H146-G146</f>
        <v>-729</v>
      </c>
      <c r="J146" s="104">
        <f>H146/G146</f>
        <v>0.871292372881356</v>
      </c>
    </row>
    <row r="147" spans="1:10" ht="12.75">
      <c r="A147" s="146">
        <v>601</v>
      </c>
      <c r="B147" s="148" t="s">
        <v>8</v>
      </c>
      <c r="C147" s="114">
        <v>1233</v>
      </c>
      <c r="D147" s="114">
        <v>1318</v>
      </c>
      <c r="E147" s="114">
        <v>1318</v>
      </c>
      <c r="F147" s="114">
        <v>1318</v>
      </c>
      <c r="G147" s="114">
        <v>942</v>
      </c>
      <c r="H147" s="114">
        <v>814</v>
      </c>
      <c r="I147" s="157">
        <f>H147-G147</f>
        <v>-128</v>
      </c>
      <c r="J147" s="104">
        <f>H147/G147</f>
        <v>0.8641188959660298</v>
      </c>
    </row>
    <row r="148" spans="1:10" ht="12.75">
      <c r="A148" s="146">
        <v>602</v>
      </c>
      <c r="B148" s="148" t="s">
        <v>9</v>
      </c>
      <c r="C148" s="114">
        <v>13841</v>
      </c>
      <c r="D148" s="114">
        <v>18027</v>
      </c>
      <c r="E148" s="114">
        <v>18027</v>
      </c>
      <c r="F148" s="114">
        <v>18027</v>
      </c>
      <c r="G148" s="114">
        <v>12018</v>
      </c>
      <c r="H148" s="114">
        <v>6810</v>
      </c>
      <c r="I148" s="157">
        <f>H148-G148</f>
        <v>-5208</v>
      </c>
      <c r="J148" s="104">
        <f>H148/G148</f>
        <v>0.5666500249625561</v>
      </c>
    </row>
    <row r="149" spans="1:10" ht="12.75">
      <c r="A149" s="146">
        <v>603</v>
      </c>
      <c r="B149" s="148" t="s">
        <v>10</v>
      </c>
      <c r="C149" s="114"/>
      <c r="D149" s="114"/>
      <c r="E149" s="114"/>
      <c r="F149" s="114"/>
      <c r="G149" s="114"/>
      <c r="H149" s="114"/>
      <c r="I149" s="157"/>
      <c r="J149" s="104"/>
    </row>
    <row r="150" spans="1:10" ht="12.75">
      <c r="A150" s="146">
        <v>604</v>
      </c>
      <c r="B150" s="148" t="s">
        <v>11</v>
      </c>
      <c r="C150" s="114"/>
      <c r="D150" s="114"/>
      <c r="E150" s="114"/>
      <c r="F150" s="114"/>
      <c r="G150" s="114"/>
      <c r="H150" s="114"/>
      <c r="I150" s="157"/>
      <c r="J150" s="104"/>
    </row>
    <row r="151" spans="1:10" ht="12.75">
      <c r="A151" s="146">
        <v>605</v>
      </c>
      <c r="B151" s="148" t="s">
        <v>12</v>
      </c>
      <c r="C151" s="114"/>
      <c r="D151" s="114"/>
      <c r="E151" s="114"/>
      <c r="F151" s="114"/>
      <c r="G151" s="114"/>
      <c r="H151" s="114"/>
      <c r="I151" s="157"/>
      <c r="J151" s="104"/>
    </row>
    <row r="152" spans="1:10" ht="12.75">
      <c r="A152" s="146">
        <v>606</v>
      </c>
      <c r="B152" s="148" t="s">
        <v>13</v>
      </c>
      <c r="C152" s="114"/>
      <c r="D152" s="114">
        <v>61</v>
      </c>
      <c r="E152" s="114">
        <v>61</v>
      </c>
      <c r="F152" s="114">
        <v>61</v>
      </c>
      <c r="G152" s="114">
        <v>61</v>
      </c>
      <c r="H152" s="114">
        <v>61</v>
      </c>
      <c r="I152" s="157">
        <f>H152-G152</f>
        <v>0</v>
      </c>
      <c r="J152" s="104">
        <f>H152/G152</f>
        <v>1</v>
      </c>
    </row>
    <row r="153" spans="1:10" ht="12.75">
      <c r="A153" s="149" t="s">
        <v>14</v>
      </c>
      <c r="B153" s="158" t="s">
        <v>15</v>
      </c>
      <c r="C153" s="115">
        <f aca="true" t="shared" si="9" ref="C153:H153">SUM(C146:C152)</f>
        <v>22454</v>
      </c>
      <c r="D153" s="115">
        <f t="shared" si="9"/>
        <v>27374</v>
      </c>
      <c r="E153" s="115">
        <f t="shared" si="9"/>
        <v>27374</v>
      </c>
      <c r="F153" s="115">
        <f t="shared" si="9"/>
        <v>27374</v>
      </c>
      <c r="G153" s="115">
        <f t="shared" si="9"/>
        <v>18685</v>
      </c>
      <c r="H153" s="115">
        <f t="shared" si="9"/>
        <v>12620</v>
      </c>
      <c r="I153" s="157">
        <f>H153-G153</f>
        <v>-6065</v>
      </c>
      <c r="J153" s="104">
        <f>H153/G153</f>
        <v>0.6754080813486754</v>
      </c>
    </row>
    <row r="154" spans="1:10" ht="12.75">
      <c r="A154" s="146">
        <v>230</v>
      </c>
      <c r="B154" s="148" t="s">
        <v>16</v>
      </c>
      <c r="C154" s="114"/>
      <c r="D154" s="114"/>
      <c r="E154" s="114"/>
      <c r="F154" s="114"/>
      <c r="G154" s="114"/>
      <c r="H154" s="114"/>
      <c r="I154" s="157"/>
      <c r="J154" s="104"/>
    </row>
    <row r="155" spans="1:10" ht="12.75">
      <c r="A155" s="146">
        <v>231</v>
      </c>
      <c r="B155" s="148" t="s">
        <v>17</v>
      </c>
      <c r="C155" s="114"/>
      <c r="D155" s="114"/>
      <c r="E155" s="114"/>
      <c r="F155" s="114">
        <v>29615</v>
      </c>
      <c r="G155" s="114">
        <v>29615</v>
      </c>
      <c r="H155" s="114">
        <v>15609</v>
      </c>
      <c r="I155" s="157">
        <f>H155-G155</f>
        <v>-14006</v>
      </c>
      <c r="J155" s="104">
        <f>H155/G155</f>
        <v>0.527063987843998</v>
      </c>
    </row>
    <row r="156" spans="1:10" ht="12.75">
      <c r="A156" s="146">
        <v>232</v>
      </c>
      <c r="B156" s="148" t="s">
        <v>18</v>
      </c>
      <c r="C156" s="114"/>
      <c r="D156" s="114"/>
      <c r="E156" s="114"/>
      <c r="F156" s="114"/>
      <c r="G156" s="114"/>
      <c r="H156" s="114"/>
      <c r="I156" s="157">
        <f>H156-G156</f>
        <v>0</v>
      </c>
      <c r="J156" s="104"/>
    </row>
    <row r="157" spans="1:10" ht="21.75">
      <c r="A157" s="159" t="s">
        <v>19</v>
      </c>
      <c r="B157" s="160" t="s">
        <v>25</v>
      </c>
      <c r="C157" s="116"/>
      <c r="D157" s="116">
        <f aca="true" t="shared" si="10" ref="D157:I157">D154+D155+D156</f>
        <v>0</v>
      </c>
      <c r="E157" s="116">
        <f t="shared" si="10"/>
        <v>0</v>
      </c>
      <c r="F157" s="116">
        <f t="shared" si="10"/>
        <v>29615</v>
      </c>
      <c r="G157" s="116">
        <f t="shared" si="10"/>
        <v>29615</v>
      </c>
      <c r="H157" s="116">
        <f t="shared" si="10"/>
        <v>15609</v>
      </c>
      <c r="I157" s="116">
        <f t="shared" si="10"/>
        <v>-14006</v>
      </c>
      <c r="J157" s="104"/>
    </row>
    <row r="158" spans="1:10" ht="12.75">
      <c r="A158" s="146">
        <v>230</v>
      </c>
      <c r="B158" s="148" t="s">
        <v>16</v>
      </c>
      <c r="C158" s="116"/>
      <c r="D158" s="116"/>
      <c r="E158" s="116"/>
      <c r="F158" s="116"/>
      <c r="G158" s="116"/>
      <c r="H158" s="116"/>
      <c r="I158" s="157"/>
      <c r="J158" s="104"/>
    </row>
    <row r="159" spans="1:10" ht="12.75">
      <c r="A159" s="146">
        <v>231</v>
      </c>
      <c r="B159" s="148" t="s">
        <v>17</v>
      </c>
      <c r="C159" s="116"/>
      <c r="D159" s="116"/>
      <c r="E159" s="116"/>
      <c r="F159" s="116"/>
      <c r="G159" s="116"/>
      <c r="H159" s="116"/>
      <c r="I159" s="157"/>
      <c r="J159" s="104"/>
    </row>
    <row r="160" spans="1:10" ht="12.75">
      <c r="A160" s="146">
        <v>232</v>
      </c>
      <c r="B160" s="148" t="s">
        <v>18</v>
      </c>
      <c r="C160" s="116"/>
      <c r="D160" s="116"/>
      <c r="E160" s="116"/>
      <c r="F160" s="116"/>
      <c r="G160" s="116"/>
      <c r="H160" s="116"/>
      <c r="I160" s="157"/>
      <c r="J160" s="104"/>
    </row>
    <row r="161" spans="1:10" ht="12.75">
      <c r="A161" s="159" t="s">
        <v>19</v>
      </c>
      <c r="B161" s="160" t="s">
        <v>26</v>
      </c>
      <c r="C161" s="116"/>
      <c r="D161" s="116"/>
      <c r="E161" s="116"/>
      <c r="F161" s="116"/>
      <c r="G161" s="116"/>
      <c r="H161" s="116"/>
      <c r="I161" s="157"/>
      <c r="J161" s="104"/>
    </row>
    <row r="162" spans="1:10" ht="12.75">
      <c r="A162" s="149" t="s">
        <v>20</v>
      </c>
      <c r="B162" s="150" t="s">
        <v>33</v>
      </c>
      <c r="C162" s="117">
        <f>SUM(C158:C161)</f>
        <v>0</v>
      </c>
      <c r="D162" s="117">
        <f aca="true" t="shared" si="11" ref="D162:I162">SUM(D157+D161)</f>
        <v>0</v>
      </c>
      <c r="E162" s="117">
        <f t="shared" si="11"/>
        <v>0</v>
      </c>
      <c r="F162" s="117">
        <f t="shared" si="11"/>
        <v>29615</v>
      </c>
      <c r="G162" s="117">
        <f t="shared" si="11"/>
        <v>29615</v>
      </c>
      <c r="H162" s="117">
        <f t="shared" si="11"/>
        <v>15609</v>
      </c>
      <c r="I162" s="117">
        <f t="shared" si="11"/>
        <v>-14006</v>
      </c>
      <c r="J162" s="104"/>
    </row>
    <row r="163" spans="1:10" ht="12.75">
      <c r="A163" s="220" t="s">
        <v>27</v>
      </c>
      <c r="B163" s="221"/>
      <c r="C163" s="118"/>
      <c r="D163" s="118"/>
      <c r="E163" s="118"/>
      <c r="F163" s="118"/>
      <c r="G163" s="118"/>
      <c r="H163" s="118"/>
      <c r="I163" s="157"/>
      <c r="J163" s="104"/>
    </row>
    <row r="164" spans="1:10" ht="13.5" thickBot="1">
      <c r="A164" s="222" t="s">
        <v>28</v>
      </c>
      <c r="B164" s="223"/>
      <c r="C164" s="119">
        <f>C162+C153</f>
        <v>22454</v>
      </c>
      <c r="D164" s="119">
        <f aca="true" t="shared" si="12" ref="D164:I164">D153+D162</f>
        <v>27374</v>
      </c>
      <c r="E164" s="119">
        <f t="shared" si="12"/>
        <v>27374</v>
      </c>
      <c r="F164" s="119">
        <f t="shared" si="12"/>
        <v>56989</v>
      </c>
      <c r="G164" s="119">
        <f t="shared" si="12"/>
        <v>48300</v>
      </c>
      <c r="H164" s="119">
        <f t="shared" si="12"/>
        <v>28229</v>
      </c>
      <c r="I164" s="119">
        <f t="shared" si="12"/>
        <v>-20071</v>
      </c>
      <c r="J164" s="104">
        <f>H164/G164</f>
        <v>0.5844513457556936</v>
      </c>
    </row>
    <row r="165" ht="12.75">
      <c r="J165" s="104"/>
    </row>
    <row r="166" ht="12.75">
      <c r="J166" s="104"/>
    </row>
    <row r="167" spans="2:10" ht="12.75">
      <c r="B167" t="s">
        <v>120</v>
      </c>
      <c r="E167" s="7" t="s">
        <v>121</v>
      </c>
      <c r="J167" s="104"/>
    </row>
    <row r="168" spans="2:10" ht="12.75">
      <c r="B168" t="s">
        <v>122</v>
      </c>
      <c r="E168" s="7" t="s">
        <v>123</v>
      </c>
      <c r="J168" s="104"/>
    </row>
    <row r="169" ht="12.75">
      <c r="J169" s="104"/>
    </row>
    <row r="170" ht="12.75">
      <c r="J170" s="104"/>
    </row>
    <row r="171" ht="12.75">
      <c r="J171" s="104"/>
    </row>
    <row r="172" ht="12.75">
      <c r="J172" s="104"/>
    </row>
    <row r="173" spans="7:10" ht="12.75">
      <c r="G173" s="178">
        <f>G164+G130+G100+G67+G28</f>
        <v>213093</v>
      </c>
      <c r="H173" s="179">
        <f>H164+H130+H100+H67+H28</f>
        <v>171425</v>
      </c>
      <c r="J173" s="104">
        <f>H173/G173</f>
        <v>0.8044609630536902</v>
      </c>
    </row>
  </sheetData>
  <sheetProtection/>
  <mergeCells count="25">
    <mergeCell ref="A163:B163"/>
    <mergeCell ref="A164:B164"/>
    <mergeCell ref="A46:A48"/>
    <mergeCell ref="B46:B48"/>
    <mergeCell ref="I47:I48"/>
    <mergeCell ref="A100:B100"/>
    <mergeCell ref="A66:B66"/>
    <mergeCell ref="I80:I81"/>
    <mergeCell ref="A99:B99"/>
    <mergeCell ref="A109:A111"/>
    <mergeCell ref="B109:B111"/>
    <mergeCell ref="I110:I111"/>
    <mergeCell ref="A143:A145"/>
    <mergeCell ref="B143:B145"/>
    <mergeCell ref="I144:I145"/>
    <mergeCell ref="A129:B129"/>
    <mergeCell ref="A130:B130"/>
    <mergeCell ref="A79:A81"/>
    <mergeCell ref="B79:B81"/>
    <mergeCell ref="A7:A9"/>
    <mergeCell ref="I8:I9"/>
    <mergeCell ref="A27:B27"/>
    <mergeCell ref="A28:B28"/>
    <mergeCell ref="B7:B9"/>
    <mergeCell ref="A67:B6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J31"/>
  <sheetViews>
    <sheetView zoomScalePageLayoutView="0" workbookViewId="0" topLeftCell="A1">
      <selection activeCell="D35" sqref="D35"/>
    </sheetView>
  </sheetViews>
  <sheetFormatPr defaultColWidth="9.140625" defaultRowHeight="12.75"/>
  <cols>
    <col min="2" max="2" width="28.00390625" style="0" customWidth="1"/>
    <col min="3" max="3" width="12.140625" style="0" customWidth="1"/>
    <col min="4" max="4" width="12.00390625" style="0" customWidth="1"/>
    <col min="5" max="5" width="12.140625" style="0" customWidth="1"/>
    <col min="6" max="6" width="12.8515625" style="0" customWidth="1"/>
    <col min="7" max="7" width="12.140625" style="0" customWidth="1"/>
    <col min="8" max="8" width="13.8515625" style="0" customWidth="1"/>
  </cols>
  <sheetData>
    <row r="10" spans="1:9" ht="15.75">
      <c r="A10" s="30" t="s">
        <v>141</v>
      </c>
      <c r="B10" s="6"/>
      <c r="C10" s="6"/>
      <c r="D10" s="9"/>
      <c r="E10" s="9"/>
      <c r="F10" s="9"/>
      <c r="G10" s="9"/>
      <c r="H10" s="9"/>
      <c r="I10" s="20"/>
    </row>
    <row r="11" spans="1:9" ht="13.5" thickBot="1">
      <c r="A11" s="8"/>
      <c r="B11" s="1"/>
      <c r="C11" s="1"/>
      <c r="D11" s="8"/>
      <c r="E11" s="8"/>
      <c r="F11" s="12"/>
      <c r="G11" s="13"/>
      <c r="H11" s="10"/>
      <c r="I11" s="21" t="s">
        <v>30</v>
      </c>
    </row>
    <row r="12" spans="1:9" ht="12.75">
      <c r="A12" s="14"/>
      <c r="B12" s="5"/>
      <c r="C12" s="5"/>
      <c r="D12" s="15"/>
      <c r="E12" s="15"/>
      <c r="F12" s="16"/>
      <c r="G12" s="16"/>
      <c r="H12" s="17"/>
      <c r="I12" s="22"/>
    </row>
    <row r="13" spans="1:9" ht="12.75">
      <c r="A13" s="136" t="s">
        <v>21</v>
      </c>
      <c r="B13" s="224" t="s">
        <v>149</v>
      </c>
      <c r="C13" s="225"/>
      <c r="D13" s="110"/>
      <c r="E13" s="110"/>
      <c r="F13" s="110"/>
      <c r="G13" s="138"/>
      <c r="H13" s="139" t="s">
        <v>22</v>
      </c>
      <c r="I13" s="140"/>
    </row>
    <row r="14" spans="1:9" ht="12.75">
      <c r="A14" s="136" t="s">
        <v>0</v>
      </c>
      <c r="B14" s="137"/>
      <c r="C14" s="111"/>
      <c r="D14" s="111"/>
      <c r="E14" s="111"/>
      <c r="F14" s="111"/>
      <c r="G14" s="141"/>
      <c r="H14" s="139" t="s">
        <v>32</v>
      </c>
      <c r="I14" s="140"/>
    </row>
    <row r="15" spans="1:9" ht="12.75">
      <c r="A15" s="212" t="s">
        <v>37</v>
      </c>
      <c r="B15" s="215" t="s">
        <v>38</v>
      </c>
      <c r="C15" s="112" t="s">
        <v>1</v>
      </c>
      <c r="D15" s="112" t="s">
        <v>2</v>
      </c>
      <c r="E15" s="112" t="s">
        <v>3</v>
      </c>
      <c r="F15" s="112" t="s">
        <v>4</v>
      </c>
      <c r="G15" s="112" t="s">
        <v>24</v>
      </c>
      <c r="H15" s="112" t="s">
        <v>34</v>
      </c>
      <c r="I15" s="142" t="s">
        <v>35</v>
      </c>
    </row>
    <row r="16" spans="1:9" ht="12.75">
      <c r="A16" s="213"/>
      <c r="B16" s="216"/>
      <c r="C16" s="113" t="s">
        <v>5</v>
      </c>
      <c r="D16" s="113" t="s">
        <v>23</v>
      </c>
      <c r="E16" s="113" t="s">
        <v>29</v>
      </c>
      <c r="F16" s="113" t="s">
        <v>29</v>
      </c>
      <c r="G16" s="113" t="s">
        <v>29</v>
      </c>
      <c r="H16" s="113" t="s">
        <v>5</v>
      </c>
      <c r="I16" s="218" t="s">
        <v>6</v>
      </c>
    </row>
    <row r="17" spans="1:10" ht="33.75">
      <c r="A17" s="214"/>
      <c r="B17" s="217"/>
      <c r="C17" s="31" t="s">
        <v>133</v>
      </c>
      <c r="D17" s="31" t="s">
        <v>130</v>
      </c>
      <c r="E17" s="31" t="s">
        <v>131</v>
      </c>
      <c r="F17" s="31" t="s">
        <v>132</v>
      </c>
      <c r="G17" s="31" t="s">
        <v>142</v>
      </c>
      <c r="H17" s="31" t="s">
        <v>146</v>
      </c>
      <c r="I17" s="219"/>
      <c r="J17" s="100" t="s">
        <v>97</v>
      </c>
    </row>
    <row r="18" spans="1:10" ht="12.75">
      <c r="A18" s="143">
        <v>10430</v>
      </c>
      <c r="B18" s="144" t="s">
        <v>138</v>
      </c>
      <c r="C18" s="145">
        <f>'Aneksi nr 1'!C100</f>
        <v>22516</v>
      </c>
      <c r="D18" s="145">
        <f>'Aneksi nr 1'!D100</f>
        <v>26714</v>
      </c>
      <c r="E18" s="145">
        <f>'Aneksi nr 1'!E100</f>
        <v>26714</v>
      </c>
      <c r="F18" s="145">
        <f>'Aneksi nr 1'!F100</f>
        <v>26714</v>
      </c>
      <c r="G18" s="145">
        <f>'Aneksi nr 1'!G100</f>
        <v>18839</v>
      </c>
      <c r="H18" s="145">
        <f>'Aneksi nr 1'!H100</f>
        <v>14465</v>
      </c>
      <c r="I18" s="114">
        <f>H18-G18</f>
        <v>-4374</v>
      </c>
      <c r="J18" s="104">
        <f>H18/G18</f>
        <v>0.7678220712352035</v>
      </c>
    </row>
    <row r="19" spans="1:10" ht="12.75">
      <c r="A19" s="143">
        <v>9230</v>
      </c>
      <c r="B19" s="144" t="s">
        <v>134</v>
      </c>
      <c r="C19" s="145">
        <f>'Aneksi nr 1'!C130</f>
        <v>13579</v>
      </c>
      <c r="D19" s="145">
        <f>'Aneksi nr 1'!D130</f>
        <v>13384</v>
      </c>
      <c r="E19" s="145">
        <f>'Aneksi nr 1'!E130</f>
        <v>13384</v>
      </c>
      <c r="F19" s="145">
        <f>'Aneksi nr 1'!F130</f>
        <v>13384</v>
      </c>
      <c r="G19" s="145">
        <f>'Aneksi nr 1'!G130</f>
        <v>10059</v>
      </c>
      <c r="H19" s="145">
        <f>'Aneksi nr 1'!H130</f>
        <v>9234</v>
      </c>
      <c r="I19" s="114">
        <f>H19-G19</f>
        <v>-825</v>
      </c>
      <c r="J19" s="104">
        <f aca="true" t="shared" si="0" ref="J19:J25">H19/G19</f>
        <v>0.9179838950193856</v>
      </c>
    </row>
    <row r="20" spans="1:10" ht="12.75">
      <c r="A20" s="143">
        <v>9120</v>
      </c>
      <c r="B20" s="144" t="s">
        <v>137</v>
      </c>
      <c r="C20" s="145">
        <f>'Aneksi nr 1'!C67</f>
        <v>151428</v>
      </c>
      <c r="D20" s="145">
        <f>'Aneksi nr 1'!D67</f>
        <v>179005</v>
      </c>
      <c r="E20" s="145">
        <f>'Aneksi nr 1'!E67</f>
        <v>179005</v>
      </c>
      <c r="F20" s="145">
        <f>'Aneksi nr 1'!F67</f>
        <v>182191</v>
      </c>
      <c r="G20" s="145">
        <f>'Aneksi nr 1'!G67</f>
        <v>129168</v>
      </c>
      <c r="H20" s="145">
        <f>'Aneksi nr 1'!H67</f>
        <v>113748</v>
      </c>
      <c r="I20" s="114">
        <f>H20-G20</f>
        <v>-15420</v>
      </c>
      <c r="J20" s="104">
        <f t="shared" si="0"/>
        <v>0.8806205871423263</v>
      </c>
    </row>
    <row r="21" spans="1:10" ht="12.75">
      <c r="A21" s="143">
        <v>1110</v>
      </c>
      <c r="B21" s="144" t="s">
        <v>136</v>
      </c>
      <c r="C21" s="145">
        <f>'Aneksi nr 1'!C28</f>
        <v>25483</v>
      </c>
      <c r="D21" s="145">
        <f>'Aneksi nr 1'!D28</f>
        <v>9761</v>
      </c>
      <c r="E21" s="145">
        <f>'Aneksi nr 1'!E28</f>
        <v>9761</v>
      </c>
      <c r="F21" s="145">
        <f>'Aneksi nr 1'!F28</f>
        <v>9761</v>
      </c>
      <c r="G21" s="145">
        <f>'Aneksi nr 1'!G28</f>
        <v>6727</v>
      </c>
      <c r="H21" s="145">
        <f>'Aneksi nr 1'!H28</f>
        <v>5749</v>
      </c>
      <c r="I21" s="114">
        <f>H21-G21</f>
        <v>-978</v>
      </c>
      <c r="J21" s="104">
        <f t="shared" si="0"/>
        <v>0.854615727664635</v>
      </c>
    </row>
    <row r="22" spans="1:10" ht="12.75">
      <c r="A22" s="146">
        <v>9240</v>
      </c>
      <c r="B22" s="144" t="s">
        <v>135</v>
      </c>
      <c r="C22" s="147">
        <f>'Aneksi nr 1'!C164</f>
        <v>22454</v>
      </c>
      <c r="D22" s="147">
        <f>'Aneksi nr 1'!D164</f>
        <v>27374</v>
      </c>
      <c r="E22" s="147">
        <f>'Aneksi nr 1'!E164</f>
        <v>27374</v>
      </c>
      <c r="F22" s="147">
        <f>'Aneksi nr 1'!F164</f>
        <v>56989</v>
      </c>
      <c r="G22" s="147">
        <f>'Aneksi nr 1'!G164</f>
        <v>48300</v>
      </c>
      <c r="H22" s="147">
        <f>'Aneksi nr 1'!H164</f>
        <v>28229</v>
      </c>
      <c r="I22" s="114">
        <f>H22-G22</f>
        <v>-20071</v>
      </c>
      <c r="J22" s="104"/>
    </row>
    <row r="23" spans="1:10" ht="12.75">
      <c r="A23" s="146"/>
      <c r="B23" s="148"/>
      <c r="C23" s="114"/>
      <c r="D23" s="114"/>
      <c r="E23" s="114"/>
      <c r="F23" s="114"/>
      <c r="G23" s="114"/>
      <c r="H23" s="114"/>
      <c r="I23" s="114"/>
      <c r="J23" s="104"/>
    </row>
    <row r="24" spans="1:10" ht="12.75">
      <c r="A24" s="146"/>
      <c r="B24" s="148"/>
      <c r="C24" s="114"/>
      <c r="D24" s="114"/>
      <c r="E24" s="114"/>
      <c r="F24" s="114"/>
      <c r="G24" s="114"/>
      <c r="H24" s="114"/>
      <c r="I24" s="114"/>
      <c r="J24" s="104"/>
    </row>
    <row r="25" spans="1:10" ht="12.75">
      <c r="A25" s="149"/>
      <c r="B25" s="150" t="s">
        <v>100</v>
      </c>
      <c r="C25" s="117">
        <f aca="true" t="shared" si="1" ref="C25:H25">SUM(C18:C24)</f>
        <v>235460</v>
      </c>
      <c r="D25" s="117">
        <f t="shared" si="1"/>
        <v>256238</v>
      </c>
      <c r="E25" s="117">
        <f t="shared" si="1"/>
        <v>256238</v>
      </c>
      <c r="F25" s="117">
        <f t="shared" si="1"/>
        <v>289039</v>
      </c>
      <c r="G25" s="117">
        <f t="shared" si="1"/>
        <v>213093</v>
      </c>
      <c r="H25" s="117">
        <f t="shared" si="1"/>
        <v>171425</v>
      </c>
      <c r="I25" s="114">
        <f>H25-G25</f>
        <v>-41668</v>
      </c>
      <c r="J25" s="104">
        <f t="shared" si="0"/>
        <v>0.8044609630536902</v>
      </c>
    </row>
    <row r="26" spans="1:9" ht="12.75">
      <c r="A26" s="220"/>
      <c r="B26" s="221"/>
      <c r="C26" s="118"/>
      <c r="D26" s="118"/>
      <c r="E26" s="118"/>
      <c r="F26" s="118"/>
      <c r="G26" s="118"/>
      <c r="H26" s="118"/>
      <c r="I26" s="151"/>
    </row>
    <row r="27" spans="1:9" ht="13.5" thickBot="1">
      <c r="A27" s="222"/>
      <c r="B27" s="223"/>
      <c r="C27" s="119"/>
      <c r="D27" s="119"/>
      <c r="E27" s="119"/>
      <c r="F27" s="119"/>
      <c r="G27" s="119"/>
      <c r="H27" s="119"/>
      <c r="I27" s="119"/>
    </row>
    <row r="28" spans="1:9" ht="12.75">
      <c r="A28" s="4"/>
      <c r="B28" s="3"/>
      <c r="C28" s="3"/>
      <c r="D28" s="11"/>
      <c r="E28" s="11"/>
      <c r="F28" s="11"/>
      <c r="G28" s="11"/>
      <c r="H28" s="11"/>
      <c r="I28" s="23"/>
    </row>
    <row r="29" spans="1:9" ht="12.75">
      <c r="A29" s="4"/>
      <c r="B29" s="3"/>
      <c r="C29" s="3"/>
      <c r="D29" s="11"/>
      <c r="E29" s="11"/>
      <c r="F29" s="11"/>
      <c r="G29" s="11"/>
      <c r="H29" s="11"/>
      <c r="I29" s="23"/>
    </row>
    <row r="30" spans="1:9" ht="12.75">
      <c r="A30" s="7"/>
      <c r="B30" t="s">
        <v>120</v>
      </c>
      <c r="C30" s="121"/>
      <c r="D30" s="7"/>
      <c r="E30" s="7" t="s">
        <v>121</v>
      </c>
      <c r="F30" s="7"/>
      <c r="G30" s="7"/>
      <c r="H30" s="7"/>
      <c r="I30" s="24"/>
    </row>
    <row r="31" spans="2:6" ht="12.75">
      <c r="B31" t="s">
        <v>122</v>
      </c>
      <c r="C31" s="121"/>
      <c r="D31" s="7"/>
      <c r="E31" s="7" t="s">
        <v>123</v>
      </c>
      <c r="F31" s="7"/>
    </row>
  </sheetData>
  <sheetProtection/>
  <mergeCells count="6">
    <mergeCell ref="A15:A17"/>
    <mergeCell ref="B15:B17"/>
    <mergeCell ref="I16:I17"/>
    <mergeCell ref="A26:B26"/>
    <mergeCell ref="A27:B27"/>
    <mergeCell ref="B13:C13"/>
  </mergeCells>
  <printOptions/>
  <pageMargins left="0.1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PageLayoutView="0" workbookViewId="0" topLeftCell="A1">
      <selection activeCell="N36" sqref="N36"/>
    </sheetView>
  </sheetViews>
  <sheetFormatPr defaultColWidth="9.140625" defaultRowHeight="12.75"/>
  <cols>
    <col min="1" max="1" width="5.140625" style="0" customWidth="1"/>
    <col min="2" max="2" width="26.8515625" style="0" customWidth="1"/>
    <col min="3" max="3" width="9.57421875" style="0" customWidth="1"/>
    <col min="4" max="4" width="10.00390625" style="0" customWidth="1"/>
    <col min="5" max="5" width="11.57421875" style="0" customWidth="1"/>
    <col min="6" max="6" width="9.140625" style="0" customWidth="1"/>
    <col min="7" max="7" width="9.00390625" style="0" customWidth="1"/>
    <col min="8" max="8" width="11.421875" style="0" bestFit="1" customWidth="1"/>
    <col min="9" max="9" width="10.140625" style="0" customWidth="1"/>
    <col min="10" max="11" width="11.7109375" style="0" customWidth="1"/>
    <col min="12" max="12" width="9.421875" style="0" bestFit="1" customWidth="1"/>
    <col min="13" max="13" width="11.140625" style="0" customWidth="1"/>
    <col min="14" max="14" width="11.57421875" style="0" customWidth="1"/>
    <col min="15" max="16" width="9.421875" style="0" bestFit="1" customWidth="1"/>
    <col min="17" max="17" width="10.7109375" style="0" customWidth="1"/>
    <col min="18" max="18" width="11.57421875" style="0" customWidth="1"/>
  </cols>
  <sheetData>
    <row r="1" spans="1:19" ht="15.75">
      <c r="A1" s="88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  <c r="P1" s="90"/>
      <c r="Q1" s="90"/>
      <c r="R1" s="90"/>
      <c r="S1" s="90"/>
    </row>
    <row r="2" spans="1:19" ht="15.75">
      <c r="A2" s="36" t="s">
        <v>150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0"/>
      <c r="P2" s="90"/>
      <c r="Q2" s="90"/>
      <c r="R2" s="90"/>
      <c r="S2" s="90"/>
    </row>
    <row r="3" spans="1:19" ht="15.75">
      <c r="A3" s="36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0"/>
      <c r="P3" s="90"/>
      <c r="Q3" s="90"/>
      <c r="R3" s="90"/>
      <c r="S3" s="90"/>
    </row>
    <row r="4" spans="1:19" ht="12.75">
      <c r="A4" s="92" t="s">
        <v>21</v>
      </c>
      <c r="B4" s="255" t="s">
        <v>101</v>
      </c>
      <c r="C4" s="93" t="s">
        <v>22</v>
      </c>
      <c r="D4" s="93">
        <v>0</v>
      </c>
      <c r="E4" s="256"/>
      <c r="F4" s="256"/>
      <c r="G4" s="256"/>
      <c r="H4" s="256"/>
      <c r="I4" s="256"/>
      <c r="J4" s="256"/>
      <c r="K4" s="257"/>
      <c r="L4" s="257"/>
      <c r="M4" s="257"/>
      <c r="N4" s="257"/>
      <c r="O4" s="258"/>
      <c r="P4" s="258"/>
      <c r="Q4" s="258"/>
      <c r="R4" s="258"/>
      <c r="S4" s="258"/>
    </row>
    <row r="5" spans="1:19" ht="12.75">
      <c r="A5" s="94"/>
      <c r="B5" s="95"/>
      <c r="C5" s="96"/>
      <c r="D5" s="96"/>
      <c r="E5" s="256"/>
      <c r="F5" s="256"/>
      <c r="G5" s="256"/>
      <c r="H5" s="256"/>
      <c r="I5" s="256"/>
      <c r="J5" s="256"/>
      <c r="K5" s="257"/>
      <c r="L5" s="257"/>
      <c r="M5" s="257"/>
      <c r="N5" s="257"/>
      <c r="O5" s="258"/>
      <c r="P5" s="258"/>
      <c r="Q5" s="258"/>
      <c r="R5" s="258"/>
      <c r="S5" s="258"/>
    </row>
    <row r="6" spans="1:19" ht="12.75">
      <c r="A6" s="92" t="s">
        <v>0</v>
      </c>
      <c r="B6" s="255">
        <v>1110</v>
      </c>
      <c r="C6" s="186" t="s">
        <v>32</v>
      </c>
      <c r="D6" s="93"/>
      <c r="E6" s="259"/>
      <c r="F6" s="260"/>
      <c r="G6" s="260"/>
      <c r="H6" s="260"/>
      <c r="I6" s="260"/>
      <c r="J6" s="260"/>
      <c r="K6" s="257"/>
      <c r="L6" s="257"/>
      <c r="M6" s="257"/>
      <c r="N6" s="257"/>
      <c r="O6" s="258"/>
      <c r="P6" s="258"/>
      <c r="Q6" s="258"/>
      <c r="R6" s="258"/>
      <c r="S6" s="258"/>
    </row>
    <row r="7" spans="1:19" ht="13.5" thickBot="1">
      <c r="A7" s="261"/>
      <c r="B7" s="262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</row>
    <row r="8" spans="1:19" ht="13.5" thickBot="1">
      <c r="A8" s="263"/>
      <c r="B8" s="264" t="s">
        <v>30</v>
      </c>
      <c r="C8" s="265"/>
      <c r="D8" s="265"/>
      <c r="E8" s="265"/>
      <c r="F8" s="265" t="s">
        <v>73</v>
      </c>
      <c r="G8" s="265"/>
      <c r="H8" s="265"/>
      <c r="I8" s="265" t="s">
        <v>74</v>
      </c>
      <c r="J8" s="265"/>
      <c r="K8" s="265"/>
      <c r="L8" s="265" t="s">
        <v>75</v>
      </c>
      <c r="M8" s="265"/>
      <c r="N8" s="265"/>
      <c r="O8" s="265" t="s">
        <v>76</v>
      </c>
      <c r="P8" s="266" t="s">
        <v>77</v>
      </c>
      <c r="Q8" s="266"/>
      <c r="R8" s="266"/>
      <c r="S8" s="226" t="s">
        <v>49</v>
      </c>
    </row>
    <row r="9" spans="1:19" ht="12.75" customHeight="1">
      <c r="A9" s="267" t="s">
        <v>78</v>
      </c>
      <c r="B9" s="268" t="s">
        <v>79</v>
      </c>
      <c r="C9" s="226" t="s">
        <v>80</v>
      </c>
      <c r="D9" s="226" t="s">
        <v>81</v>
      </c>
      <c r="E9" s="226" t="s">
        <v>82</v>
      </c>
      <c r="F9" s="226" t="s">
        <v>83</v>
      </c>
      <c r="G9" s="226" t="s">
        <v>84</v>
      </c>
      <c r="H9" s="226" t="s">
        <v>85</v>
      </c>
      <c r="I9" s="226" t="s">
        <v>86</v>
      </c>
      <c r="J9" s="226" t="s">
        <v>151</v>
      </c>
      <c r="K9" s="226" t="s">
        <v>87</v>
      </c>
      <c r="L9" s="226" t="s">
        <v>88</v>
      </c>
      <c r="M9" s="226" t="s">
        <v>152</v>
      </c>
      <c r="N9" s="226" t="s">
        <v>153</v>
      </c>
      <c r="O9" s="226" t="s">
        <v>89</v>
      </c>
      <c r="P9" s="269" t="s">
        <v>90</v>
      </c>
      <c r="Q9" s="269" t="s">
        <v>91</v>
      </c>
      <c r="R9" s="269" t="s">
        <v>92</v>
      </c>
      <c r="S9" s="226"/>
    </row>
    <row r="10" spans="1:19" ht="78" customHeight="1">
      <c r="A10" s="270"/>
      <c r="B10" s="271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69"/>
      <c r="Q10" s="269"/>
      <c r="R10" s="269"/>
      <c r="S10" s="226"/>
    </row>
    <row r="11" spans="1:20" ht="55.5" customHeight="1">
      <c r="A11" s="272" t="s">
        <v>93</v>
      </c>
      <c r="B11" s="273" t="s">
        <v>106</v>
      </c>
      <c r="C11" s="274" t="s">
        <v>107</v>
      </c>
      <c r="D11" s="275">
        <v>27</v>
      </c>
      <c r="E11" s="275">
        <v>25509</v>
      </c>
      <c r="F11" s="275">
        <v>994.78</v>
      </c>
      <c r="G11" s="275">
        <v>12</v>
      </c>
      <c r="H11" s="275">
        <v>9761</v>
      </c>
      <c r="I11" s="275">
        <f>+H11/G11</f>
        <v>813.4166666666666</v>
      </c>
      <c r="J11" s="275">
        <v>12</v>
      </c>
      <c r="K11" s="275">
        <v>9761</v>
      </c>
      <c r="L11" s="275">
        <f>K11/J11</f>
        <v>813.4166666666666</v>
      </c>
      <c r="M11" s="275">
        <v>12</v>
      </c>
      <c r="N11" s="275">
        <f>'Aneksi nr 2'!H21</f>
        <v>5749</v>
      </c>
      <c r="O11" s="275">
        <f>N11/M11</f>
        <v>479.0833333333333</v>
      </c>
      <c r="P11" s="275">
        <f>O11-F11</f>
        <v>-515.6966666666667</v>
      </c>
      <c r="Q11" s="275">
        <f>P11-I11</f>
        <v>-1329.1133333333332</v>
      </c>
      <c r="R11" s="275">
        <f>Q11-L11</f>
        <v>-2142.5299999999997</v>
      </c>
      <c r="S11" s="275" t="s">
        <v>94</v>
      </c>
      <c r="T11" t="s">
        <v>102</v>
      </c>
    </row>
    <row r="12" spans="1:19" ht="15" customHeight="1">
      <c r="A12" s="276"/>
      <c r="B12" s="277"/>
      <c r="C12" s="278"/>
      <c r="D12" s="279"/>
      <c r="E12" s="275"/>
      <c r="F12" s="280"/>
      <c r="G12" s="281"/>
      <c r="H12" s="282"/>
      <c r="I12" s="275"/>
      <c r="J12" s="280"/>
      <c r="K12" s="281"/>
      <c r="L12" s="283"/>
      <c r="M12" s="283"/>
      <c r="N12" s="283"/>
      <c r="O12" s="283"/>
      <c r="P12" s="283"/>
      <c r="Q12" s="283"/>
      <c r="R12" s="283"/>
      <c r="S12" s="283"/>
    </row>
    <row r="13" spans="1:19" ht="12.75">
      <c r="A13" s="276"/>
      <c r="B13" s="277"/>
      <c r="C13" s="230" t="s">
        <v>54</v>
      </c>
      <c r="D13" s="231"/>
      <c r="E13" s="99" t="s">
        <v>55</v>
      </c>
      <c r="F13" s="284" t="s">
        <v>122</v>
      </c>
      <c r="G13" s="285"/>
      <c r="H13" s="227" t="s">
        <v>56</v>
      </c>
      <c r="I13" s="99" t="s">
        <v>55</v>
      </c>
      <c r="J13" s="284"/>
      <c r="K13" s="285"/>
      <c r="L13" s="286"/>
      <c r="M13" s="286"/>
      <c r="N13" s="286"/>
      <c r="O13" s="286"/>
      <c r="P13" s="286"/>
      <c r="Q13" s="286"/>
      <c r="R13" s="286"/>
      <c r="S13" s="286"/>
    </row>
    <row r="14" spans="1:19" ht="12.75">
      <c r="A14" s="276"/>
      <c r="B14" s="277"/>
      <c r="C14" s="232"/>
      <c r="D14" s="233"/>
      <c r="E14" s="99" t="s">
        <v>57</v>
      </c>
      <c r="F14" s="287"/>
      <c r="G14" s="288"/>
      <c r="H14" s="228"/>
      <c r="I14" s="99" t="s">
        <v>57</v>
      </c>
      <c r="J14" s="287"/>
      <c r="K14" s="288"/>
      <c r="L14" s="286"/>
      <c r="M14" s="286"/>
      <c r="N14" s="286"/>
      <c r="O14" s="286"/>
      <c r="P14" s="286"/>
      <c r="Q14" s="286"/>
      <c r="R14" s="286"/>
      <c r="S14" s="286"/>
    </row>
    <row r="15" spans="1:19" ht="12.75">
      <c r="A15" s="276"/>
      <c r="B15" s="277"/>
      <c r="C15" s="234"/>
      <c r="D15" s="235"/>
      <c r="E15" s="99" t="s">
        <v>58</v>
      </c>
      <c r="F15" s="284"/>
      <c r="G15" s="285"/>
      <c r="H15" s="229"/>
      <c r="I15" s="99" t="s">
        <v>58</v>
      </c>
      <c r="J15" s="284"/>
      <c r="K15" s="285"/>
      <c r="L15" s="286"/>
      <c r="M15" s="286"/>
      <c r="N15" s="286"/>
      <c r="O15" s="286"/>
      <c r="P15" s="286"/>
      <c r="Q15" s="286"/>
      <c r="R15" s="286"/>
      <c r="S15" s="286"/>
    </row>
    <row r="16" spans="1:19" ht="12.75">
      <c r="A16" s="106"/>
      <c r="B16" s="131"/>
      <c r="C16" s="132"/>
      <c r="D16" s="133"/>
      <c r="E16" s="133"/>
      <c r="F16" s="133"/>
      <c r="G16" s="133"/>
      <c r="H16" s="134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</row>
    <row r="17" spans="1:19" ht="15.75">
      <c r="A17" s="88" t="s">
        <v>72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135"/>
      <c r="N17" s="89"/>
      <c r="O17" s="90"/>
      <c r="P17" s="90"/>
      <c r="Q17" s="90"/>
      <c r="R17" s="90"/>
      <c r="S17" s="90"/>
    </row>
    <row r="18" spans="1:19" ht="15.75">
      <c r="A18" s="36" t="s">
        <v>157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0"/>
      <c r="P18" s="90"/>
      <c r="Q18" s="90"/>
      <c r="R18" s="90"/>
      <c r="S18" s="90"/>
    </row>
    <row r="19" spans="1:19" ht="12.75">
      <c r="A19" s="92" t="s">
        <v>21</v>
      </c>
      <c r="B19" s="294" t="s">
        <v>101</v>
      </c>
      <c r="C19" s="93" t="s">
        <v>22</v>
      </c>
      <c r="D19" s="93">
        <v>0</v>
      </c>
      <c r="E19" s="256"/>
      <c r="F19" s="256"/>
      <c r="G19" s="256"/>
      <c r="H19" s="256"/>
      <c r="I19" s="256"/>
      <c r="J19" s="256"/>
      <c r="K19" s="257"/>
      <c r="L19" s="257"/>
      <c r="M19" s="257"/>
      <c r="N19" s="257"/>
      <c r="O19" s="258"/>
      <c r="P19" s="258"/>
      <c r="Q19" s="258"/>
      <c r="R19" s="258"/>
      <c r="S19" s="258"/>
    </row>
    <row r="20" spans="1:19" ht="12.75">
      <c r="A20" s="94"/>
      <c r="B20" s="95"/>
      <c r="C20" s="96"/>
      <c r="D20" s="96"/>
      <c r="E20" s="256"/>
      <c r="F20" s="256"/>
      <c r="G20" s="256"/>
      <c r="H20" s="256"/>
      <c r="I20" s="256"/>
      <c r="J20" s="256"/>
      <c r="K20" s="257"/>
      <c r="L20" s="257"/>
      <c r="M20" s="257"/>
      <c r="N20" s="257"/>
      <c r="O20" s="258"/>
      <c r="P20" s="258"/>
      <c r="Q20" s="258"/>
      <c r="R20" s="258"/>
      <c r="S20" s="258"/>
    </row>
    <row r="21" spans="1:19" ht="12.75">
      <c r="A21" s="92" t="s">
        <v>0</v>
      </c>
      <c r="B21" s="294">
        <v>10430</v>
      </c>
      <c r="C21" s="186" t="s">
        <v>32</v>
      </c>
      <c r="D21" s="93"/>
      <c r="E21" s="259"/>
      <c r="F21" s="260"/>
      <c r="G21" s="260"/>
      <c r="H21" s="260"/>
      <c r="I21" s="260"/>
      <c r="J21" s="260"/>
      <c r="K21" s="257"/>
      <c r="L21" s="257"/>
      <c r="M21" s="257"/>
      <c r="N21" s="257"/>
      <c r="O21" s="258"/>
      <c r="P21" s="258"/>
      <c r="Q21" s="258"/>
      <c r="R21" s="258"/>
      <c r="S21" s="258"/>
    </row>
    <row r="22" spans="1:19" ht="13.5" thickBot="1">
      <c r="A22" s="261"/>
      <c r="B22" s="262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</row>
    <row r="23" spans="1:19" ht="13.5" thickBot="1">
      <c r="A23" s="263"/>
      <c r="B23" s="264" t="s">
        <v>30</v>
      </c>
      <c r="C23" s="265"/>
      <c r="D23" s="265"/>
      <c r="E23" s="265"/>
      <c r="F23" s="265" t="s">
        <v>73</v>
      </c>
      <c r="G23" s="265"/>
      <c r="H23" s="265"/>
      <c r="I23" s="265" t="s">
        <v>74</v>
      </c>
      <c r="J23" s="265"/>
      <c r="K23" s="265"/>
      <c r="L23" s="265" t="s">
        <v>75</v>
      </c>
      <c r="M23" s="265"/>
      <c r="N23" s="265"/>
      <c r="O23" s="265" t="s">
        <v>76</v>
      </c>
      <c r="P23" s="266" t="s">
        <v>77</v>
      </c>
      <c r="Q23" s="266"/>
      <c r="R23" s="266"/>
      <c r="S23" s="226" t="s">
        <v>49</v>
      </c>
    </row>
    <row r="24" spans="1:19" ht="12.75">
      <c r="A24" s="267" t="s">
        <v>78</v>
      </c>
      <c r="B24" s="268" t="s">
        <v>79</v>
      </c>
      <c r="C24" s="226" t="s">
        <v>80</v>
      </c>
      <c r="D24" s="226" t="s">
        <v>81</v>
      </c>
      <c r="E24" s="226" t="s">
        <v>82</v>
      </c>
      <c r="F24" s="226" t="s">
        <v>83</v>
      </c>
      <c r="G24" s="226" t="s">
        <v>84</v>
      </c>
      <c r="H24" s="226" t="s">
        <v>85</v>
      </c>
      <c r="I24" s="226" t="s">
        <v>86</v>
      </c>
      <c r="J24" s="226" t="s">
        <v>124</v>
      </c>
      <c r="K24" s="226" t="s">
        <v>87</v>
      </c>
      <c r="L24" s="226" t="s">
        <v>88</v>
      </c>
      <c r="M24" s="226" t="s">
        <v>159</v>
      </c>
      <c r="N24" s="226" t="s">
        <v>158</v>
      </c>
      <c r="O24" s="226" t="s">
        <v>89</v>
      </c>
      <c r="P24" s="269" t="s">
        <v>90</v>
      </c>
      <c r="Q24" s="269" t="s">
        <v>91</v>
      </c>
      <c r="R24" s="269" t="s">
        <v>92</v>
      </c>
      <c r="S24" s="226"/>
    </row>
    <row r="25" spans="1:19" ht="86.25" customHeight="1">
      <c r="A25" s="270"/>
      <c r="B25" s="271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69"/>
      <c r="Q25" s="269"/>
      <c r="R25" s="269"/>
      <c r="S25" s="226"/>
    </row>
    <row r="26" spans="1:19" ht="25.5">
      <c r="A26" s="272" t="s">
        <v>93</v>
      </c>
      <c r="B26" s="273" t="s">
        <v>108</v>
      </c>
      <c r="C26" s="295" t="s">
        <v>113</v>
      </c>
      <c r="D26" s="275">
        <v>3</v>
      </c>
      <c r="E26" s="275">
        <v>160</v>
      </c>
      <c r="F26" s="275">
        <f>E26/D26</f>
        <v>53.333333333333336</v>
      </c>
      <c r="G26" s="275">
        <v>40</v>
      </c>
      <c r="H26" s="275">
        <v>3980</v>
      </c>
      <c r="I26" s="275">
        <f>+H26/G26</f>
        <v>99.5</v>
      </c>
      <c r="J26" s="275">
        <v>40</v>
      </c>
      <c r="K26" s="275">
        <v>3980</v>
      </c>
      <c r="L26" s="275">
        <f>K26/J26</f>
        <v>99.5</v>
      </c>
      <c r="M26" s="275">
        <v>30</v>
      </c>
      <c r="N26" s="275">
        <v>1560</v>
      </c>
      <c r="O26" s="275">
        <f>N26/M26</f>
        <v>52</v>
      </c>
      <c r="P26" s="275">
        <f>O26-F26</f>
        <v>-1.3333333333333357</v>
      </c>
      <c r="Q26" s="275">
        <f>P26-I26</f>
        <v>-100.83333333333334</v>
      </c>
      <c r="R26" s="275">
        <f>Q26-L26</f>
        <v>-200.33333333333334</v>
      </c>
      <c r="S26" s="275" t="s">
        <v>94</v>
      </c>
    </row>
    <row r="27" spans="1:19" ht="25.5">
      <c r="A27" s="272" t="s">
        <v>95</v>
      </c>
      <c r="B27" s="273" t="s">
        <v>104</v>
      </c>
      <c r="C27" s="274" t="s">
        <v>110</v>
      </c>
      <c r="D27" s="275">
        <v>181</v>
      </c>
      <c r="E27" s="275">
        <v>3230</v>
      </c>
      <c r="F27" s="275">
        <f>E27/D27</f>
        <v>17.845303867403317</v>
      </c>
      <c r="G27" s="275">
        <v>297</v>
      </c>
      <c r="H27" s="275">
        <v>10950</v>
      </c>
      <c r="I27" s="275">
        <f>+H27/G27</f>
        <v>36.86868686868687</v>
      </c>
      <c r="J27" s="275">
        <v>297</v>
      </c>
      <c r="K27" s="275">
        <v>10950</v>
      </c>
      <c r="L27" s="275">
        <f>K27/J27</f>
        <v>36.86868686868687</v>
      </c>
      <c r="M27" s="275">
        <v>297</v>
      </c>
      <c r="N27" s="275">
        <v>8230</v>
      </c>
      <c r="O27" s="275">
        <f>N27/M27</f>
        <v>27.71043771043771</v>
      </c>
      <c r="P27" s="275">
        <f>O27-F27</f>
        <v>9.865133843034393</v>
      </c>
      <c r="Q27" s="275">
        <f>P27-I27</f>
        <v>-27.00355302565248</v>
      </c>
      <c r="R27" s="275">
        <f>Q27-L27</f>
        <v>-63.87223989433935</v>
      </c>
      <c r="S27" s="275" t="s">
        <v>94</v>
      </c>
    </row>
    <row r="28" spans="1:19" ht="12.75">
      <c r="A28" s="272" t="s">
        <v>96</v>
      </c>
      <c r="B28" s="273" t="s">
        <v>105</v>
      </c>
      <c r="C28" s="274" t="s">
        <v>110</v>
      </c>
      <c r="D28" s="275">
        <v>181</v>
      </c>
      <c r="E28" s="275">
        <v>483</v>
      </c>
      <c r="F28" s="275">
        <f>E28/D28</f>
        <v>2.6685082872928176</v>
      </c>
      <c r="G28" s="275">
        <v>297</v>
      </c>
      <c r="H28" s="275">
        <v>4950</v>
      </c>
      <c r="I28" s="275">
        <f>+H28/G28</f>
        <v>16.666666666666668</v>
      </c>
      <c r="J28" s="275">
        <v>297</v>
      </c>
      <c r="K28" s="275">
        <v>4950</v>
      </c>
      <c r="L28" s="275">
        <f>K28/J28</f>
        <v>16.666666666666668</v>
      </c>
      <c r="M28" s="275">
        <v>297</v>
      </c>
      <c r="N28" s="275">
        <v>2283</v>
      </c>
      <c r="O28" s="275">
        <f>N28/M28</f>
        <v>7.686868686868687</v>
      </c>
      <c r="P28" s="275">
        <f>O28-F28</f>
        <v>5.018360399575869</v>
      </c>
      <c r="Q28" s="275">
        <f>P28-I28</f>
        <v>-11.648306267090799</v>
      </c>
      <c r="R28" s="275">
        <f>Q28-L28</f>
        <v>-28.314972933757467</v>
      </c>
      <c r="S28" s="275" t="s">
        <v>94</v>
      </c>
    </row>
    <row r="29" spans="1:19" ht="12.75">
      <c r="A29" s="272" t="s">
        <v>99</v>
      </c>
      <c r="B29" s="273" t="s">
        <v>109</v>
      </c>
      <c r="C29" s="274" t="s">
        <v>110</v>
      </c>
      <c r="D29" s="275">
        <v>181</v>
      </c>
      <c r="E29" s="275">
        <v>236</v>
      </c>
      <c r="F29" s="275">
        <f>E29/D29</f>
        <v>1.3038674033149171</v>
      </c>
      <c r="G29" s="275">
        <v>297</v>
      </c>
      <c r="H29" s="275">
        <v>3944</v>
      </c>
      <c r="I29" s="275">
        <f>+H29/G29</f>
        <v>13.27946127946128</v>
      </c>
      <c r="J29" s="275">
        <v>297</v>
      </c>
      <c r="K29" s="275">
        <v>3944</v>
      </c>
      <c r="L29" s="275">
        <f>K29/J29</f>
        <v>13.27946127946128</v>
      </c>
      <c r="M29" s="275">
        <v>297</v>
      </c>
      <c r="N29" s="275">
        <v>1836</v>
      </c>
      <c r="O29" s="275">
        <f>N29/M29</f>
        <v>6.181818181818182</v>
      </c>
      <c r="P29" s="275">
        <f>O29-F29</f>
        <v>4.877950778503265</v>
      </c>
      <c r="Q29" s="275">
        <f>P29-I29</f>
        <v>-8.401510500958015</v>
      </c>
      <c r="R29" s="275">
        <f>Q29-L29</f>
        <v>-21.680971780419295</v>
      </c>
      <c r="S29" s="275" t="s">
        <v>94</v>
      </c>
    </row>
    <row r="30" spans="1:19" ht="12.75">
      <c r="A30" s="272" t="s">
        <v>125</v>
      </c>
      <c r="B30" s="273" t="s">
        <v>126</v>
      </c>
      <c r="C30" s="274"/>
      <c r="D30" s="275">
        <v>179</v>
      </c>
      <c r="E30" s="275">
        <v>179</v>
      </c>
      <c r="F30" s="275"/>
      <c r="G30" s="275">
        <v>25</v>
      </c>
      <c r="H30" s="275">
        <v>2890</v>
      </c>
      <c r="I30" s="275"/>
      <c r="J30" s="275">
        <v>25</v>
      </c>
      <c r="K30" s="275">
        <v>2890</v>
      </c>
      <c r="L30" s="275">
        <f>K30/J30</f>
        <v>115.6</v>
      </c>
      <c r="M30" s="275">
        <v>15</v>
      </c>
      <c r="N30" s="275">
        <v>556</v>
      </c>
      <c r="O30" s="275">
        <f>N30/M30</f>
        <v>37.06666666666667</v>
      </c>
      <c r="P30" s="275">
        <f>O30-F30</f>
        <v>37.06666666666667</v>
      </c>
      <c r="Q30" s="275">
        <f>P30-I30</f>
        <v>37.06666666666667</v>
      </c>
      <c r="R30" s="275">
        <f>Q30-L30</f>
        <v>-78.53333333333333</v>
      </c>
      <c r="S30" s="275" t="s">
        <v>94</v>
      </c>
    </row>
    <row r="31" spans="1:19" ht="12.75">
      <c r="A31" s="272"/>
      <c r="B31" s="273" t="s">
        <v>111</v>
      </c>
      <c r="C31" s="274"/>
      <c r="D31" s="275">
        <f>SUM(D26:D30)</f>
        <v>725</v>
      </c>
      <c r="E31" s="275">
        <f>SUM(E26:E29)+E30</f>
        <v>4288</v>
      </c>
      <c r="F31" s="275"/>
      <c r="G31" s="275">
        <f>SUM(G26:G30)</f>
        <v>956</v>
      </c>
      <c r="H31" s="275">
        <f>SUM(H26:H29)+H30</f>
        <v>26714</v>
      </c>
      <c r="I31" s="275">
        <f>SUM(I26:I29)</f>
        <v>166.3148148148148</v>
      </c>
      <c r="J31" s="275">
        <f aca="true" t="shared" si="0" ref="J31:O31">SUM(J26:J30)</f>
        <v>956</v>
      </c>
      <c r="K31" s="275">
        <f t="shared" si="0"/>
        <v>26714</v>
      </c>
      <c r="L31" s="275">
        <f t="shared" si="0"/>
        <v>281.9148148148148</v>
      </c>
      <c r="M31" s="275">
        <f t="shared" si="0"/>
        <v>936</v>
      </c>
      <c r="N31" s="275">
        <f t="shared" si="0"/>
        <v>14465</v>
      </c>
      <c r="O31" s="275">
        <f t="shared" si="0"/>
        <v>130.64579124579126</v>
      </c>
      <c r="P31" s="275">
        <f>SUM(P26:P29)</f>
        <v>18.42811168778019</v>
      </c>
      <c r="Q31" s="275">
        <f>SUM(Q26:Q29)</f>
        <v>-147.88670312703462</v>
      </c>
      <c r="R31" s="275">
        <f>SUM(R26:R29)</f>
        <v>-314.20151794184943</v>
      </c>
      <c r="S31" s="275" t="s">
        <v>94</v>
      </c>
    </row>
    <row r="32" spans="1:19" ht="12.75">
      <c r="A32" s="276"/>
      <c r="B32" s="277"/>
      <c r="C32" s="278"/>
      <c r="D32" s="279"/>
      <c r="E32" s="275"/>
      <c r="F32" s="280"/>
      <c r="G32" s="281"/>
      <c r="H32" s="282"/>
      <c r="I32" s="275"/>
      <c r="J32" s="280"/>
      <c r="K32" s="281"/>
      <c r="L32" s="283"/>
      <c r="M32" s="283"/>
      <c r="N32" s="283"/>
      <c r="O32" s="283"/>
      <c r="P32" s="283"/>
      <c r="Q32" s="283"/>
      <c r="R32" s="283"/>
      <c r="S32" s="283"/>
    </row>
    <row r="33" spans="1:19" ht="12.75">
      <c r="A33" s="276"/>
      <c r="B33" s="277"/>
      <c r="C33" s="230" t="s">
        <v>54</v>
      </c>
      <c r="D33" s="231"/>
      <c r="E33" s="99" t="s">
        <v>55</v>
      </c>
      <c r="F33" s="284" t="s">
        <v>122</v>
      </c>
      <c r="G33" s="285"/>
      <c r="H33" s="227" t="s">
        <v>56</v>
      </c>
      <c r="I33" s="99" t="s">
        <v>55</v>
      </c>
      <c r="J33" s="284"/>
      <c r="K33" s="285"/>
      <c r="L33" s="286"/>
      <c r="M33" s="286"/>
      <c r="N33" s="286"/>
      <c r="O33" s="286"/>
      <c r="P33" s="286"/>
      <c r="Q33" s="286"/>
      <c r="R33" s="286"/>
      <c r="S33" s="286"/>
    </row>
    <row r="34" spans="1:19" ht="12.75">
      <c r="A34" s="276"/>
      <c r="B34" s="277"/>
      <c r="C34" s="232"/>
      <c r="D34" s="233"/>
      <c r="E34" s="99" t="s">
        <v>57</v>
      </c>
      <c r="F34" s="287"/>
      <c r="G34" s="288"/>
      <c r="H34" s="228"/>
      <c r="I34" s="99" t="s">
        <v>57</v>
      </c>
      <c r="J34" s="287"/>
      <c r="K34" s="288"/>
      <c r="L34" s="286"/>
      <c r="M34" s="286"/>
      <c r="N34" s="286"/>
      <c r="O34" s="286"/>
      <c r="P34" s="286"/>
      <c r="Q34" s="286"/>
      <c r="R34" s="286"/>
      <c r="S34" s="286"/>
    </row>
    <row r="35" spans="1:19" ht="12.75">
      <c r="A35" s="276"/>
      <c r="B35" s="277"/>
      <c r="C35" s="234"/>
      <c r="D35" s="235"/>
      <c r="E35" s="99" t="s">
        <v>58</v>
      </c>
      <c r="F35" s="284"/>
      <c r="G35" s="285"/>
      <c r="H35" s="229"/>
      <c r="I35" s="99" t="s">
        <v>58</v>
      </c>
      <c r="J35" s="284"/>
      <c r="K35" s="285"/>
      <c r="L35" s="286"/>
      <c r="M35" s="286"/>
      <c r="N35" s="286"/>
      <c r="O35" s="286"/>
      <c r="P35" s="286"/>
      <c r="Q35" s="286"/>
      <c r="R35" s="286"/>
      <c r="S35" s="286"/>
    </row>
    <row r="36" spans="1:19" ht="15.75">
      <c r="A36" s="289" t="s">
        <v>72</v>
      </c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1"/>
      <c r="P36" s="291"/>
      <c r="Q36" s="291"/>
      <c r="R36" s="291"/>
      <c r="S36" s="291"/>
    </row>
    <row r="37" spans="1:19" ht="15.75">
      <c r="A37" s="292" t="s">
        <v>157</v>
      </c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1"/>
      <c r="P37" s="291"/>
      <c r="Q37" s="291"/>
      <c r="R37" s="291"/>
      <c r="S37" s="291"/>
    </row>
    <row r="38" spans="1:19" ht="12.75">
      <c r="A38" s="92" t="s">
        <v>21</v>
      </c>
      <c r="B38" s="294" t="s">
        <v>101</v>
      </c>
      <c r="C38" s="93" t="s">
        <v>22</v>
      </c>
      <c r="D38" s="93">
        <v>0</v>
      </c>
      <c r="E38" s="256"/>
      <c r="F38" s="256"/>
      <c r="G38" s="256"/>
      <c r="H38" s="256"/>
      <c r="I38" s="256"/>
      <c r="J38" s="256"/>
      <c r="K38" s="257"/>
      <c r="L38" s="257"/>
      <c r="M38" s="257"/>
      <c r="N38" s="257"/>
      <c r="O38" s="258"/>
      <c r="P38" s="258"/>
      <c r="Q38" s="258"/>
      <c r="R38" s="258"/>
      <c r="S38" s="258"/>
    </row>
    <row r="39" spans="1:19" ht="12.75">
      <c r="A39" s="94"/>
      <c r="B39" s="95"/>
      <c r="C39" s="96"/>
      <c r="D39" s="96"/>
      <c r="E39" s="256"/>
      <c r="F39" s="256"/>
      <c r="G39" s="256"/>
      <c r="H39" s="256"/>
      <c r="I39" s="256"/>
      <c r="J39" s="256"/>
      <c r="K39" s="257"/>
      <c r="L39" s="257"/>
      <c r="M39" s="257"/>
      <c r="N39" s="257"/>
      <c r="O39" s="258"/>
      <c r="P39" s="258"/>
      <c r="Q39" s="258"/>
      <c r="R39" s="258"/>
      <c r="S39" s="258"/>
    </row>
    <row r="40" spans="1:19" ht="12.75">
      <c r="A40" s="92" t="s">
        <v>0</v>
      </c>
      <c r="B40" s="294">
        <v>9120</v>
      </c>
      <c r="C40" s="186" t="s">
        <v>32</v>
      </c>
      <c r="D40" s="93"/>
      <c r="E40" s="259"/>
      <c r="F40" s="260"/>
      <c r="G40" s="260"/>
      <c r="H40" s="260"/>
      <c r="I40" s="260"/>
      <c r="J40" s="260"/>
      <c r="K40" s="257"/>
      <c r="L40" s="257"/>
      <c r="M40" s="257"/>
      <c r="N40" s="257"/>
      <c r="O40" s="258"/>
      <c r="P40" s="258"/>
      <c r="Q40" s="258"/>
      <c r="R40" s="258"/>
      <c r="S40" s="258"/>
    </row>
    <row r="41" spans="1:19" ht="13.5" thickBot="1">
      <c r="A41" s="261"/>
      <c r="B41" s="262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</row>
    <row r="42" spans="1:19" ht="13.5" thickBot="1">
      <c r="A42" s="263"/>
      <c r="B42" s="264" t="s">
        <v>30</v>
      </c>
      <c r="C42" s="265"/>
      <c r="D42" s="265"/>
      <c r="E42" s="265"/>
      <c r="F42" s="265" t="s">
        <v>73</v>
      </c>
      <c r="G42" s="265"/>
      <c r="H42" s="265"/>
      <c r="I42" s="265" t="s">
        <v>74</v>
      </c>
      <c r="J42" s="265"/>
      <c r="K42" s="265"/>
      <c r="L42" s="265" t="s">
        <v>75</v>
      </c>
      <c r="M42" s="265"/>
      <c r="N42" s="265"/>
      <c r="O42" s="265" t="s">
        <v>76</v>
      </c>
      <c r="P42" s="266" t="s">
        <v>77</v>
      </c>
      <c r="Q42" s="266"/>
      <c r="R42" s="266"/>
      <c r="S42" s="226" t="s">
        <v>49</v>
      </c>
    </row>
    <row r="43" spans="1:19" ht="12.75" customHeight="1">
      <c r="A43" s="267" t="s">
        <v>78</v>
      </c>
      <c r="B43" s="268" t="s">
        <v>79</v>
      </c>
      <c r="C43" s="226" t="s">
        <v>80</v>
      </c>
      <c r="D43" s="226" t="s">
        <v>81</v>
      </c>
      <c r="E43" s="226" t="s">
        <v>82</v>
      </c>
      <c r="F43" s="226" t="s">
        <v>83</v>
      </c>
      <c r="G43" s="226" t="s">
        <v>84</v>
      </c>
      <c r="H43" s="226" t="s">
        <v>85</v>
      </c>
      <c r="I43" s="226" t="s">
        <v>86</v>
      </c>
      <c r="J43" s="226" t="s">
        <v>127</v>
      </c>
      <c r="K43" s="226" t="s">
        <v>87</v>
      </c>
      <c r="L43" s="226" t="s">
        <v>88</v>
      </c>
      <c r="M43" s="226" t="s">
        <v>161</v>
      </c>
      <c r="N43" s="226" t="s">
        <v>158</v>
      </c>
      <c r="O43" s="226" t="s">
        <v>89</v>
      </c>
      <c r="P43" s="269" t="s">
        <v>90</v>
      </c>
      <c r="Q43" s="269" t="s">
        <v>91</v>
      </c>
      <c r="R43" s="269" t="s">
        <v>92</v>
      </c>
      <c r="S43" s="226"/>
    </row>
    <row r="44" spans="1:19" ht="51" customHeight="1">
      <c r="A44" s="270"/>
      <c r="B44" s="271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69"/>
      <c r="Q44" s="269"/>
      <c r="R44" s="269"/>
      <c r="S44" s="226"/>
    </row>
    <row r="45" spans="1:19" ht="12.75">
      <c r="A45" s="272" t="s">
        <v>93</v>
      </c>
      <c r="B45" s="273" t="s">
        <v>112</v>
      </c>
      <c r="C45" s="295" t="s">
        <v>113</v>
      </c>
      <c r="D45" s="296">
        <v>88</v>
      </c>
      <c r="E45" s="296">
        <v>615</v>
      </c>
      <c r="F45" s="296">
        <f>E45/D45</f>
        <v>6.988636363636363</v>
      </c>
      <c r="G45" s="296">
        <v>84</v>
      </c>
      <c r="H45" s="296">
        <v>23450</v>
      </c>
      <c r="I45" s="296">
        <f>+H45/G45</f>
        <v>279.1666666666667</v>
      </c>
      <c r="J45" s="296">
        <v>84</v>
      </c>
      <c r="K45" s="296">
        <v>23450</v>
      </c>
      <c r="L45" s="296">
        <f aca="true" t="shared" si="1" ref="L45:L50">K45/J45</f>
        <v>279.1666666666667</v>
      </c>
      <c r="M45" s="296">
        <v>84</v>
      </c>
      <c r="N45" s="296">
        <v>7145</v>
      </c>
      <c r="O45" s="296">
        <f aca="true" t="shared" si="2" ref="O45:O50">N45/M45</f>
        <v>85.05952380952381</v>
      </c>
      <c r="P45" s="296">
        <f aca="true" t="shared" si="3" ref="P45:P50">O45-F45</f>
        <v>78.07088744588745</v>
      </c>
      <c r="Q45" s="296">
        <f aca="true" t="shared" si="4" ref="Q45:Q50">P45-I45</f>
        <v>-201.09577922077924</v>
      </c>
      <c r="R45" s="296">
        <f aca="true" t="shared" si="5" ref="R45:R50">Q45-L45</f>
        <v>-480.2624458874459</v>
      </c>
      <c r="S45" s="296" t="s">
        <v>94</v>
      </c>
    </row>
    <row r="46" spans="1:19" ht="25.5">
      <c r="A46" s="272" t="s">
        <v>95</v>
      </c>
      <c r="B46" s="273" t="s">
        <v>104</v>
      </c>
      <c r="C46" s="274" t="s">
        <v>110</v>
      </c>
      <c r="D46" s="296">
        <v>350</v>
      </c>
      <c r="E46" s="296">
        <v>10030</v>
      </c>
      <c r="F46" s="296">
        <f>E46/D46</f>
        <v>28.65714285714286</v>
      </c>
      <c r="G46" s="296">
        <v>818</v>
      </c>
      <c r="H46" s="296">
        <v>85079</v>
      </c>
      <c r="I46" s="296">
        <f>+H46/G46</f>
        <v>104.00855745721272</v>
      </c>
      <c r="J46" s="296">
        <v>818</v>
      </c>
      <c r="K46" s="296">
        <v>85079</v>
      </c>
      <c r="L46" s="296">
        <f t="shared" si="1"/>
        <v>104.00855745721272</v>
      </c>
      <c r="M46" s="296">
        <v>392</v>
      </c>
      <c r="N46" s="296">
        <v>67180</v>
      </c>
      <c r="O46" s="296">
        <f t="shared" si="2"/>
        <v>171.37755102040816</v>
      </c>
      <c r="P46" s="296">
        <f t="shared" si="3"/>
        <v>142.7204081632653</v>
      </c>
      <c r="Q46" s="296">
        <f t="shared" si="4"/>
        <v>38.71185070605257</v>
      </c>
      <c r="R46" s="296">
        <f t="shared" si="5"/>
        <v>-65.29670675116014</v>
      </c>
      <c r="S46" s="296" t="s">
        <v>94</v>
      </c>
    </row>
    <row r="47" spans="1:19" ht="12.75">
      <c r="A47" s="272" t="s">
        <v>96</v>
      </c>
      <c r="B47" s="273" t="s">
        <v>105</v>
      </c>
      <c r="C47" s="274" t="s">
        <v>110</v>
      </c>
      <c r="D47" s="296">
        <v>350</v>
      </c>
      <c r="E47" s="296">
        <v>3653</v>
      </c>
      <c r="F47" s="296">
        <f>E47/D47</f>
        <v>10.437142857142858</v>
      </c>
      <c r="G47" s="296">
        <v>818</v>
      </c>
      <c r="H47" s="296">
        <v>36500</v>
      </c>
      <c r="I47" s="296">
        <f>+H47/G47</f>
        <v>44.62102689486552</v>
      </c>
      <c r="J47" s="296">
        <v>818</v>
      </c>
      <c r="K47" s="296">
        <v>36500</v>
      </c>
      <c r="L47" s="296">
        <f t="shared" si="1"/>
        <v>44.62102689486552</v>
      </c>
      <c r="M47" s="296">
        <v>392</v>
      </c>
      <c r="N47" s="296">
        <v>23800</v>
      </c>
      <c r="O47" s="296">
        <f t="shared" si="2"/>
        <v>60.714285714285715</v>
      </c>
      <c r="P47" s="296">
        <f t="shared" si="3"/>
        <v>50.277142857142856</v>
      </c>
      <c r="Q47" s="296">
        <f t="shared" si="4"/>
        <v>5.656115962277333</v>
      </c>
      <c r="R47" s="296">
        <f t="shared" si="5"/>
        <v>-38.96491093258819</v>
      </c>
      <c r="S47" s="296" t="s">
        <v>94</v>
      </c>
    </row>
    <row r="48" spans="1:19" ht="12.75">
      <c r="A48" s="272" t="s">
        <v>99</v>
      </c>
      <c r="B48" s="273" t="s">
        <v>109</v>
      </c>
      <c r="C48" s="274" t="s">
        <v>110</v>
      </c>
      <c r="D48" s="296">
        <v>350</v>
      </c>
      <c r="E48" s="296">
        <v>250</v>
      </c>
      <c r="F48" s="296">
        <f>E48/D48</f>
        <v>0.7142857142857143</v>
      </c>
      <c r="G48" s="296">
        <v>818</v>
      </c>
      <c r="H48" s="296">
        <v>10450</v>
      </c>
      <c r="I48" s="296">
        <f>+H48/G48</f>
        <v>12.775061124694377</v>
      </c>
      <c r="J48" s="296">
        <v>818</v>
      </c>
      <c r="K48" s="296">
        <v>10450</v>
      </c>
      <c r="L48" s="296">
        <f t="shared" si="1"/>
        <v>12.775061124694377</v>
      </c>
      <c r="M48" s="296">
        <v>392</v>
      </c>
      <c r="N48" s="296">
        <v>6250</v>
      </c>
      <c r="O48" s="296">
        <f t="shared" si="2"/>
        <v>15.943877551020408</v>
      </c>
      <c r="P48" s="296">
        <f t="shared" si="3"/>
        <v>15.229591836734695</v>
      </c>
      <c r="Q48" s="296">
        <f t="shared" si="4"/>
        <v>2.4545307120403184</v>
      </c>
      <c r="R48" s="296">
        <f t="shared" si="5"/>
        <v>-10.320530412654058</v>
      </c>
      <c r="S48" s="296" t="s">
        <v>94</v>
      </c>
    </row>
    <row r="49" spans="1:19" ht="12.75">
      <c r="A49" s="272" t="s">
        <v>125</v>
      </c>
      <c r="B49" s="273" t="s">
        <v>128</v>
      </c>
      <c r="C49" s="274" t="s">
        <v>160</v>
      </c>
      <c r="D49" s="296"/>
      <c r="E49" s="296">
        <v>688</v>
      </c>
      <c r="F49" s="296"/>
      <c r="G49" s="296">
        <v>17</v>
      </c>
      <c r="H49" s="296">
        <v>9162</v>
      </c>
      <c r="I49" s="296"/>
      <c r="J49" s="296">
        <v>17</v>
      </c>
      <c r="K49" s="296">
        <v>9162</v>
      </c>
      <c r="L49" s="296">
        <f t="shared" si="1"/>
        <v>538.9411764705883</v>
      </c>
      <c r="M49" s="296">
        <v>17</v>
      </c>
      <c r="N49" s="296">
        <v>4200</v>
      </c>
      <c r="O49" s="296">
        <f t="shared" si="2"/>
        <v>247.05882352941177</v>
      </c>
      <c r="P49" s="296">
        <f t="shared" si="3"/>
        <v>247.05882352941177</v>
      </c>
      <c r="Q49" s="296">
        <f t="shared" si="4"/>
        <v>247.05882352941177</v>
      </c>
      <c r="R49" s="296">
        <f t="shared" si="5"/>
        <v>-291.8823529411765</v>
      </c>
      <c r="S49" s="296" t="s">
        <v>94</v>
      </c>
    </row>
    <row r="50" spans="1:19" ht="12.75">
      <c r="A50" s="272" t="s">
        <v>167</v>
      </c>
      <c r="B50" s="273" t="s">
        <v>129</v>
      </c>
      <c r="C50" s="274"/>
      <c r="D50" s="296"/>
      <c r="E50" s="296">
        <v>378</v>
      </c>
      <c r="F50" s="296"/>
      <c r="G50" s="296">
        <v>63</v>
      </c>
      <c r="H50" s="296">
        <v>17550</v>
      </c>
      <c r="I50" s="296"/>
      <c r="J50" s="296">
        <v>63</v>
      </c>
      <c r="K50" s="296">
        <v>17550</v>
      </c>
      <c r="L50" s="296">
        <f t="shared" si="1"/>
        <v>278.57142857142856</v>
      </c>
      <c r="M50" s="296">
        <v>63</v>
      </c>
      <c r="N50" s="296">
        <v>5150</v>
      </c>
      <c r="O50" s="296">
        <f t="shared" si="2"/>
        <v>81.74603174603175</v>
      </c>
      <c r="P50" s="296">
        <f t="shared" si="3"/>
        <v>81.74603174603175</v>
      </c>
      <c r="Q50" s="296">
        <f t="shared" si="4"/>
        <v>81.74603174603175</v>
      </c>
      <c r="R50" s="296">
        <f t="shared" si="5"/>
        <v>-196.8253968253968</v>
      </c>
      <c r="S50" s="296"/>
    </row>
    <row r="51" spans="1:19" ht="12.75">
      <c r="A51" s="272"/>
      <c r="B51" s="273" t="s">
        <v>20</v>
      </c>
      <c r="C51" s="274"/>
      <c r="D51" s="296"/>
      <c r="E51" s="296">
        <f>SUM(E45:E48)</f>
        <v>14548</v>
      </c>
      <c r="F51" s="296"/>
      <c r="G51" s="296">
        <f>SUM(G45:G50)</f>
        <v>2618</v>
      </c>
      <c r="H51" s="297">
        <f>SUM(H45:H48)+H49+H50</f>
        <v>182191</v>
      </c>
      <c r="I51" s="296"/>
      <c r="J51" s="296">
        <f>SUM(J45:J50)</f>
        <v>2618</v>
      </c>
      <c r="K51" s="296">
        <f>SUM(K45:K50)</f>
        <v>182191</v>
      </c>
      <c r="L51" s="296"/>
      <c r="M51" s="296">
        <f>SUM(M45:M50)</f>
        <v>1340</v>
      </c>
      <c r="N51" s="296">
        <f>SUM(N45:N50)</f>
        <v>113725</v>
      </c>
      <c r="O51" s="296">
        <f>SUM(O45:O50)</f>
        <v>661.9000933706816</v>
      </c>
      <c r="P51" s="296">
        <f>SUM(P45:P48)</f>
        <v>286.2980303030303</v>
      </c>
      <c r="Q51" s="296">
        <f>SUM(Q45:Q48)</f>
        <v>-154.27328184040903</v>
      </c>
      <c r="R51" s="296">
        <f>SUM(R45:R48)</f>
        <v>-594.8445939838483</v>
      </c>
      <c r="S51" s="296" t="s">
        <v>94</v>
      </c>
    </row>
    <row r="52" spans="1:19" ht="12.75">
      <c r="A52" s="276"/>
      <c r="B52" s="277"/>
      <c r="C52" s="278"/>
      <c r="D52" s="298"/>
      <c r="E52" s="296"/>
      <c r="F52" s="299"/>
      <c r="G52" s="300"/>
      <c r="H52" s="301"/>
      <c r="I52" s="296"/>
      <c r="J52" s="299"/>
      <c r="K52" s="300"/>
      <c r="L52" s="286"/>
      <c r="M52" s="286"/>
      <c r="N52" s="286"/>
      <c r="O52" s="286"/>
      <c r="P52" s="286"/>
      <c r="Q52" s="286"/>
      <c r="R52" s="286"/>
      <c r="S52" s="286"/>
    </row>
    <row r="53" spans="1:19" ht="12.75" customHeight="1">
      <c r="A53" s="276"/>
      <c r="B53" s="277"/>
      <c r="C53" s="230" t="s">
        <v>54</v>
      </c>
      <c r="D53" s="231"/>
      <c r="E53" s="99" t="s">
        <v>55</v>
      </c>
      <c r="F53" s="284" t="s">
        <v>122</v>
      </c>
      <c r="G53" s="285"/>
      <c r="H53" s="227" t="s">
        <v>56</v>
      </c>
      <c r="I53" s="99" t="s">
        <v>55</v>
      </c>
      <c r="J53" s="284"/>
      <c r="K53" s="285"/>
      <c r="L53" s="286"/>
      <c r="M53" s="286"/>
      <c r="N53" s="286"/>
      <c r="O53" s="286"/>
      <c r="P53" s="286"/>
      <c r="Q53" s="286"/>
      <c r="R53" s="286"/>
      <c r="S53" s="286"/>
    </row>
    <row r="54" spans="1:19" ht="12.75" customHeight="1">
      <c r="A54" s="276"/>
      <c r="B54" s="277"/>
      <c r="C54" s="232"/>
      <c r="D54" s="233"/>
      <c r="E54" s="99" t="s">
        <v>57</v>
      </c>
      <c r="F54" s="287"/>
      <c r="G54" s="288"/>
      <c r="H54" s="228"/>
      <c r="I54" s="99" t="s">
        <v>57</v>
      </c>
      <c r="J54" s="287"/>
      <c r="K54" s="288"/>
      <c r="L54" s="286"/>
      <c r="M54" s="286"/>
      <c r="N54" s="286"/>
      <c r="O54" s="286"/>
      <c r="P54" s="286"/>
      <c r="Q54" s="286"/>
      <c r="R54" s="286"/>
      <c r="S54" s="286"/>
    </row>
    <row r="55" spans="1:19" ht="12.75" customHeight="1">
      <c r="A55" s="276"/>
      <c r="B55" s="277"/>
      <c r="C55" s="234"/>
      <c r="D55" s="235"/>
      <c r="E55" s="99" t="s">
        <v>58</v>
      </c>
      <c r="F55" s="284"/>
      <c r="G55" s="285"/>
      <c r="H55" s="229"/>
      <c r="I55" s="99" t="s">
        <v>58</v>
      </c>
      <c r="J55" s="284"/>
      <c r="K55" s="285"/>
      <c r="L55" s="286"/>
      <c r="M55" s="286"/>
      <c r="N55" s="286"/>
      <c r="O55" s="286"/>
      <c r="P55" s="286"/>
      <c r="Q55" s="286"/>
      <c r="R55" s="286"/>
      <c r="S55" s="286"/>
    </row>
    <row r="56" spans="1:19" ht="12.75">
      <c r="A56" s="106"/>
      <c r="B56" s="131"/>
      <c r="C56" s="132"/>
      <c r="D56" s="133"/>
      <c r="E56" s="133"/>
      <c r="F56" s="133"/>
      <c r="G56" s="133"/>
      <c r="H56" s="134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</row>
    <row r="57" spans="1:19" ht="15.75">
      <c r="A57" s="88" t="s">
        <v>72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90"/>
      <c r="P57" s="90"/>
      <c r="Q57" s="90"/>
      <c r="R57" s="90"/>
      <c r="S57" s="90"/>
    </row>
    <row r="58" spans="1:19" ht="15.75">
      <c r="A58" s="36" t="s">
        <v>156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0"/>
      <c r="P58" s="90"/>
      <c r="Q58" s="90"/>
      <c r="R58" s="90"/>
      <c r="S58" s="90"/>
    </row>
    <row r="59" spans="1:19" ht="12.75">
      <c r="A59" s="92" t="s">
        <v>21</v>
      </c>
      <c r="B59" s="294" t="s">
        <v>101</v>
      </c>
      <c r="C59" s="93" t="s">
        <v>22</v>
      </c>
      <c r="D59" s="93">
        <v>0</v>
      </c>
      <c r="E59" s="256"/>
      <c r="F59" s="256"/>
      <c r="G59" s="256"/>
      <c r="H59" s="256"/>
      <c r="I59" s="256"/>
      <c r="J59" s="256"/>
      <c r="K59" s="257"/>
      <c r="L59" s="257"/>
      <c r="M59" s="257"/>
      <c r="N59" s="257"/>
      <c r="O59" s="258"/>
      <c r="P59" s="258"/>
      <c r="Q59" s="258"/>
      <c r="R59" s="258"/>
      <c r="S59" s="258"/>
    </row>
    <row r="60" spans="1:19" ht="12.75">
      <c r="A60" s="94"/>
      <c r="B60" s="95"/>
      <c r="C60" s="96"/>
      <c r="D60" s="96"/>
      <c r="E60" s="256"/>
      <c r="F60" s="256"/>
      <c r="G60" s="256"/>
      <c r="H60" s="256"/>
      <c r="I60" s="256"/>
      <c r="J60" s="256"/>
      <c r="K60" s="257"/>
      <c r="L60" s="257"/>
      <c r="M60" s="257"/>
      <c r="N60" s="257"/>
      <c r="O60" s="258"/>
      <c r="P60" s="258"/>
      <c r="Q60" s="258"/>
      <c r="R60" s="258"/>
      <c r="S60" s="258"/>
    </row>
    <row r="61" spans="1:19" ht="12.75">
      <c r="A61" s="92" t="s">
        <v>0</v>
      </c>
      <c r="B61" s="294">
        <v>9230</v>
      </c>
      <c r="C61" s="186" t="s">
        <v>32</v>
      </c>
      <c r="D61" s="93"/>
      <c r="E61" s="259"/>
      <c r="F61" s="260"/>
      <c r="G61" s="260"/>
      <c r="H61" s="260"/>
      <c r="I61" s="260"/>
      <c r="J61" s="260"/>
      <c r="K61" s="257"/>
      <c r="L61" s="257"/>
      <c r="M61" s="257"/>
      <c r="N61" s="257"/>
      <c r="O61" s="258"/>
      <c r="P61" s="258"/>
      <c r="Q61" s="258"/>
      <c r="R61" s="258"/>
      <c r="S61" s="258"/>
    </row>
    <row r="62" spans="1:19" ht="13.5" thickBot="1">
      <c r="A62" s="261"/>
      <c r="B62" s="262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</row>
    <row r="63" spans="1:19" ht="13.5" thickBot="1">
      <c r="A63" s="263"/>
      <c r="B63" s="264" t="s">
        <v>30</v>
      </c>
      <c r="C63" s="265"/>
      <c r="D63" s="265"/>
      <c r="E63" s="265"/>
      <c r="F63" s="265" t="s">
        <v>73</v>
      </c>
      <c r="G63" s="265"/>
      <c r="H63" s="265"/>
      <c r="I63" s="265" t="s">
        <v>74</v>
      </c>
      <c r="J63" s="265"/>
      <c r="K63" s="265"/>
      <c r="L63" s="265" t="s">
        <v>75</v>
      </c>
      <c r="M63" s="265"/>
      <c r="N63" s="265"/>
      <c r="O63" s="265" t="s">
        <v>76</v>
      </c>
      <c r="P63" s="266" t="s">
        <v>77</v>
      </c>
      <c r="Q63" s="266"/>
      <c r="R63" s="266"/>
      <c r="S63" s="226" t="s">
        <v>49</v>
      </c>
    </row>
    <row r="64" spans="1:19" ht="12.75">
      <c r="A64" s="267" t="s">
        <v>78</v>
      </c>
      <c r="B64" s="268" t="s">
        <v>79</v>
      </c>
      <c r="C64" s="226" t="s">
        <v>80</v>
      </c>
      <c r="D64" s="226" t="s">
        <v>81</v>
      </c>
      <c r="E64" s="226" t="s">
        <v>82</v>
      </c>
      <c r="F64" s="226" t="s">
        <v>83</v>
      </c>
      <c r="G64" s="226" t="s">
        <v>84</v>
      </c>
      <c r="H64" s="226" t="s">
        <v>85</v>
      </c>
      <c r="I64" s="226" t="s">
        <v>86</v>
      </c>
      <c r="J64" s="226" t="s">
        <v>164</v>
      </c>
      <c r="K64" s="226" t="s">
        <v>87</v>
      </c>
      <c r="L64" s="226" t="s">
        <v>88</v>
      </c>
      <c r="M64" s="226" t="s">
        <v>163</v>
      </c>
      <c r="N64" s="226" t="s">
        <v>162</v>
      </c>
      <c r="O64" s="226" t="s">
        <v>165</v>
      </c>
      <c r="P64" s="269" t="s">
        <v>90</v>
      </c>
      <c r="Q64" s="269" t="s">
        <v>91</v>
      </c>
      <c r="R64" s="269" t="s">
        <v>92</v>
      </c>
      <c r="S64" s="226"/>
    </row>
    <row r="65" spans="1:19" ht="69.75" customHeight="1">
      <c r="A65" s="270"/>
      <c r="B65" s="271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69"/>
      <c r="Q65" s="269"/>
      <c r="R65" s="269"/>
      <c r="S65" s="226"/>
    </row>
    <row r="66" spans="1:19" ht="12.75">
      <c r="A66" s="272" t="s">
        <v>93</v>
      </c>
      <c r="B66" s="273" t="s">
        <v>112</v>
      </c>
      <c r="C66" s="274" t="s">
        <v>113</v>
      </c>
      <c r="D66" s="296">
        <v>4</v>
      </c>
      <c r="E66" s="296">
        <v>1743</v>
      </c>
      <c r="F66" s="296">
        <f>E66/D66</f>
        <v>435.75</v>
      </c>
      <c r="G66" s="296">
        <v>8</v>
      </c>
      <c r="H66" s="296">
        <v>5350</v>
      </c>
      <c r="I66" s="296">
        <f>+H66/G66</f>
        <v>668.75</v>
      </c>
      <c r="J66" s="296">
        <v>8</v>
      </c>
      <c r="K66" s="296">
        <v>5350</v>
      </c>
      <c r="L66" s="296">
        <f>K66/J66</f>
        <v>668.75</v>
      </c>
      <c r="M66" s="296">
        <v>8</v>
      </c>
      <c r="N66" s="296">
        <v>3089</v>
      </c>
      <c r="O66" s="296">
        <f>N66/M66</f>
        <v>386.125</v>
      </c>
      <c r="P66" s="296">
        <f>O66-F66</f>
        <v>-49.625</v>
      </c>
      <c r="Q66" s="296">
        <f>P66-I66</f>
        <v>-718.375</v>
      </c>
      <c r="R66" s="296">
        <f>Q66-L66</f>
        <v>-1387.125</v>
      </c>
      <c r="S66" s="296" t="s">
        <v>94</v>
      </c>
    </row>
    <row r="67" spans="1:19" ht="12.75">
      <c r="A67" s="272" t="s">
        <v>96</v>
      </c>
      <c r="B67" s="273" t="s">
        <v>105</v>
      </c>
      <c r="C67" s="274" t="s">
        <v>114</v>
      </c>
      <c r="D67" s="296">
        <v>50</v>
      </c>
      <c r="E67" s="296">
        <v>8676</v>
      </c>
      <c r="F67" s="296">
        <f>E67/D67</f>
        <v>173.52</v>
      </c>
      <c r="G67" s="296">
        <v>8</v>
      </c>
      <c r="H67" s="296">
        <v>6784</v>
      </c>
      <c r="I67" s="296">
        <f>+H67/G67</f>
        <v>848</v>
      </c>
      <c r="J67" s="296">
        <v>8</v>
      </c>
      <c r="K67" s="296">
        <v>6784</v>
      </c>
      <c r="L67" s="296">
        <f>K67/J67</f>
        <v>848</v>
      </c>
      <c r="M67" s="296">
        <v>8</v>
      </c>
      <c r="N67" s="296">
        <v>5422</v>
      </c>
      <c r="O67" s="296">
        <f>N67/M67</f>
        <v>677.75</v>
      </c>
      <c r="P67" s="296">
        <f>O67-F67</f>
        <v>504.23</v>
      </c>
      <c r="Q67" s="296">
        <f>P67-I67</f>
        <v>-343.77</v>
      </c>
      <c r="R67" s="296">
        <f>Q67-L67</f>
        <v>-1191.77</v>
      </c>
      <c r="S67" s="296" t="s">
        <v>94</v>
      </c>
    </row>
    <row r="68" spans="1:19" ht="12.75">
      <c r="A68" s="272" t="s">
        <v>99</v>
      </c>
      <c r="B68" s="273" t="s">
        <v>109</v>
      </c>
      <c r="C68" s="274" t="s">
        <v>114</v>
      </c>
      <c r="D68" s="296">
        <v>50</v>
      </c>
      <c r="E68" s="296">
        <v>38</v>
      </c>
      <c r="F68" s="296">
        <f>E68/D68</f>
        <v>0.76</v>
      </c>
      <c r="G68" s="296">
        <v>8</v>
      </c>
      <c r="H68" s="296">
        <v>1250</v>
      </c>
      <c r="I68" s="296">
        <f>+H68/G68</f>
        <v>156.25</v>
      </c>
      <c r="J68" s="296">
        <v>8</v>
      </c>
      <c r="K68" s="296">
        <v>1250</v>
      </c>
      <c r="L68" s="296">
        <f>K68/J68</f>
        <v>156.25</v>
      </c>
      <c r="M68" s="296">
        <v>8</v>
      </c>
      <c r="N68" s="296">
        <v>723</v>
      </c>
      <c r="O68" s="296">
        <f>N68/M68</f>
        <v>90.375</v>
      </c>
      <c r="P68" s="296">
        <f>O68-F68</f>
        <v>89.615</v>
      </c>
      <c r="Q68" s="296">
        <f>P68-I68</f>
        <v>-66.635</v>
      </c>
      <c r="R68" s="296">
        <f>Q68-L68</f>
        <v>-222.885</v>
      </c>
      <c r="S68" s="296" t="s">
        <v>94</v>
      </c>
    </row>
    <row r="69" spans="1:19" ht="12.75">
      <c r="A69" s="302"/>
      <c r="B69" s="273" t="s">
        <v>20</v>
      </c>
      <c r="C69" s="274"/>
      <c r="D69" s="296"/>
      <c r="E69" s="296">
        <f>SUM(E66:E68)</f>
        <v>10457</v>
      </c>
      <c r="F69" s="296"/>
      <c r="G69" s="296">
        <f>SUM(G66:G68)</f>
        <v>24</v>
      </c>
      <c r="H69" s="297">
        <f>SUM(H66:H68)</f>
        <v>13384</v>
      </c>
      <c r="I69" s="296"/>
      <c r="J69" s="296">
        <f>SUM(J66:J68)</f>
        <v>24</v>
      </c>
      <c r="K69" s="296">
        <f>SUM(K66:K68)</f>
        <v>13384</v>
      </c>
      <c r="L69" s="296"/>
      <c r="M69" s="296">
        <f aca="true" t="shared" si="6" ref="M69:R69">SUM(M66:M68)</f>
        <v>24</v>
      </c>
      <c r="N69" s="296">
        <f t="shared" si="6"/>
        <v>9234</v>
      </c>
      <c r="O69" s="296">
        <f t="shared" si="6"/>
        <v>1154.25</v>
      </c>
      <c r="P69" s="296">
        <f t="shared" si="6"/>
        <v>544.22</v>
      </c>
      <c r="Q69" s="296">
        <f t="shared" si="6"/>
        <v>-1128.78</v>
      </c>
      <c r="R69" s="296">
        <f t="shared" si="6"/>
        <v>-2801.7799999999997</v>
      </c>
      <c r="S69" s="296"/>
    </row>
    <row r="70" spans="1:19" ht="12.75">
      <c r="A70" s="276"/>
      <c r="B70" s="277"/>
      <c r="C70" s="278"/>
      <c r="D70" s="298"/>
      <c r="E70" s="296"/>
      <c r="F70" s="299"/>
      <c r="G70" s="300"/>
      <c r="H70" s="301"/>
      <c r="I70" s="296"/>
      <c r="J70" s="299"/>
      <c r="K70" s="300"/>
      <c r="L70" s="286"/>
      <c r="M70" s="286"/>
      <c r="N70" s="286"/>
      <c r="O70" s="286"/>
      <c r="P70" s="286"/>
      <c r="Q70" s="286"/>
      <c r="R70" s="286"/>
      <c r="S70" s="286"/>
    </row>
    <row r="71" spans="1:19" ht="12.75">
      <c r="A71" s="276"/>
      <c r="B71" s="277"/>
      <c r="C71" s="230" t="s">
        <v>54</v>
      </c>
      <c r="D71" s="231"/>
      <c r="E71" s="99" t="s">
        <v>55</v>
      </c>
      <c r="F71" s="284" t="s">
        <v>122</v>
      </c>
      <c r="G71" s="285"/>
      <c r="H71" s="227" t="s">
        <v>56</v>
      </c>
      <c r="I71" s="99" t="s">
        <v>55</v>
      </c>
      <c r="J71" s="284"/>
      <c r="K71" s="285"/>
      <c r="L71" s="286"/>
      <c r="M71" s="286"/>
      <c r="N71" s="286"/>
      <c r="O71" s="286"/>
      <c r="P71" s="286"/>
      <c r="Q71" s="286"/>
      <c r="R71" s="286"/>
      <c r="S71" s="286"/>
    </row>
    <row r="72" spans="1:19" ht="12.75">
      <c r="A72" s="276"/>
      <c r="B72" s="277"/>
      <c r="C72" s="232"/>
      <c r="D72" s="233"/>
      <c r="E72" s="99" t="s">
        <v>57</v>
      </c>
      <c r="F72" s="287"/>
      <c r="G72" s="288"/>
      <c r="H72" s="228"/>
      <c r="I72" s="99" t="s">
        <v>57</v>
      </c>
      <c r="J72" s="287"/>
      <c r="K72" s="288"/>
      <c r="L72" s="286"/>
      <c r="M72" s="286"/>
      <c r="N72" s="286"/>
      <c r="O72" s="286"/>
      <c r="P72" s="286"/>
      <c r="Q72" s="286"/>
      <c r="R72" s="286"/>
      <c r="S72" s="286"/>
    </row>
    <row r="73" spans="1:19" ht="12.75">
      <c r="A73" s="276"/>
      <c r="B73" s="277"/>
      <c r="C73" s="234"/>
      <c r="D73" s="235"/>
      <c r="E73" s="99" t="s">
        <v>58</v>
      </c>
      <c r="F73" s="284"/>
      <c r="G73" s="285"/>
      <c r="H73" s="229"/>
      <c r="I73" s="99" t="s">
        <v>58</v>
      </c>
      <c r="J73" s="284"/>
      <c r="K73" s="285"/>
      <c r="L73" s="286"/>
      <c r="M73" s="286"/>
      <c r="N73" s="286"/>
      <c r="O73" s="286"/>
      <c r="P73" s="286"/>
      <c r="Q73" s="286"/>
      <c r="R73" s="286"/>
      <c r="S73" s="286"/>
    </row>
    <row r="74" spans="11:14" ht="12.75">
      <c r="K74" s="187"/>
      <c r="N74" s="187"/>
    </row>
    <row r="75" spans="1:19" ht="15.75">
      <c r="A75" s="88" t="s">
        <v>72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90"/>
      <c r="P75" s="90"/>
      <c r="Q75" s="90"/>
      <c r="R75" s="90"/>
      <c r="S75" s="90"/>
    </row>
    <row r="76" spans="1:19" ht="15.75">
      <c r="A76" s="36" t="s">
        <v>156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0"/>
      <c r="P76" s="90"/>
      <c r="Q76" s="90"/>
      <c r="R76" s="90"/>
      <c r="S76" s="90"/>
    </row>
    <row r="77" spans="1:19" ht="12.75">
      <c r="A77" s="92" t="s">
        <v>21</v>
      </c>
      <c r="B77" s="294" t="s">
        <v>101</v>
      </c>
      <c r="C77" s="93" t="s">
        <v>22</v>
      </c>
      <c r="D77" s="93">
        <v>0</v>
      </c>
      <c r="E77" s="256"/>
      <c r="F77" s="256"/>
      <c r="G77" s="256"/>
      <c r="H77" s="256"/>
      <c r="I77" s="256"/>
      <c r="J77" s="256"/>
      <c r="K77" s="257"/>
      <c r="L77" s="257"/>
      <c r="M77" s="257"/>
      <c r="N77" s="257"/>
      <c r="O77" s="258"/>
      <c r="P77" s="258"/>
      <c r="Q77" s="258"/>
      <c r="R77" s="258"/>
      <c r="S77" s="258"/>
    </row>
    <row r="78" spans="1:19" ht="12.75">
      <c r="A78" s="94"/>
      <c r="B78" s="95"/>
      <c r="C78" s="96"/>
      <c r="D78" s="96"/>
      <c r="E78" s="256"/>
      <c r="F78" s="256"/>
      <c r="G78" s="256"/>
      <c r="H78" s="256"/>
      <c r="I78" s="256"/>
      <c r="J78" s="256"/>
      <c r="K78" s="257"/>
      <c r="L78" s="257"/>
      <c r="M78" s="257"/>
      <c r="N78" s="257"/>
      <c r="O78" s="258"/>
      <c r="P78" s="258"/>
      <c r="Q78" s="258"/>
      <c r="R78" s="258"/>
      <c r="S78" s="258"/>
    </row>
    <row r="79" spans="1:19" ht="12.75">
      <c r="A79" s="92" t="s">
        <v>0</v>
      </c>
      <c r="B79" s="294">
        <v>9240</v>
      </c>
      <c r="C79" s="186" t="s">
        <v>32</v>
      </c>
      <c r="D79" s="93"/>
      <c r="E79" s="259"/>
      <c r="F79" s="260"/>
      <c r="G79" s="260"/>
      <c r="H79" s="260"/>
      <c r="I79" s="260"/>
      <c r="J79" s="260"/>
      <c r="K79" s="257"/>
      <c r="L79" s="257"/>
      <c r="M79" s="257"/>
      <c r="N79" s="257"/>
      <c r="O79" s="258"/>
      <c r="P79" s="258"/>
      <c r="Q79" s="258"/>
      <c r="R79" s="258"/>
      <c r="S79" s="258"/>
    </row>
    <row r="80" spans="1:19" ht="13.5" thickBot="1">
      <c r="A80" s="261"/>
      <c r="B80" s="262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</row>
    <row r="81" spans="1:19" ht="13.5" thickBot="1">
      <c r="A81" s="263"/>
      <c r="B81" s="264" t="s">
        <v>30</v>
      </c>
      <c r="C81" s="265"/>
      <c r="D81" s="265"/>
      <c r="E81" s="265"/>
      <c r="F81" s="265" t="s">
        <v>73</v>
      </c>
      <c r="G81" s="265"/>
      <c r="H81" s="265"/>
      <c r="I81" s="265" t="s">
        <v>74</v>
      </c>
      <c r="J81" s="265"/>
      <c r="K81" s="265"/>
      <c r="L81" s="265" t="s">
        <v>75</v>
      </c>
      <c r="M81" s="265"/>
      <c r="N81" s="265"/>
      <c r="O81" s="265" t="s">
        <v>76</v>
      </c>
      <c r="P81" s="266" t="s">
        <v>77</v>
      </c>
      <c r="Q81" s="266"/>
      <c r="R81" s="266"/>
      <c r="S81" s="226" t="s">
        <v>49</v>
      </c>
    </row>
    <row r="82" spans="1:19" ht="12.75">
      <c r="A82" s="267" t="s">
        <v>78</v>
      </c>
      <c r="B82" s="268" t="s">
        <v>79</v>
      </c>
      <c r="C82" s="226" t="s">
        <v>80</v>
      </c>
      <c r="D82" s="226" t="s">
        <v>81</v>
      </c>
      <c r="E82" s="226" t="s">
        <v>82</v>
      </c>
      <c r="F82" s="226" t="s">
        <v>83</v>
      </c>
      <c r="G82" s="226" t="s">
        <v>84</v>
      </c>
      <c r="H82" s="226" t="s">
        <v>85</v>
      </c>
      <c r="I82" s="226" t="s">
        <v>86</v>
      </c>
      <c r="J82" s="226" t="s">
        <v>164</v>
      </c>
      <c r="K82" s="226" t="s">
        <v>87</v>
      </c>
      <c r="L82" s="226" t="s">
        <v>88</v>
      </c>
      <c r="M82" s="226" t="s">
        <v>163</v>
      </c>
      <c r="N82" s="226" t="s">
        <v>162</v>
      </c>
      <c r="O82" s="226" t="s">
        <v>165</v>
      </c>
      <c r="P82" s="269" t="s">
        <v>90</v>
      </c>
      <c r="Q82" s="269" t="s">
        <v>91</v>
      </c>
      <c r="R82" s="269" t="s">
        <v>92</v>
      </c>
      <c r="S82" s="226"/>
    </row>
    <row r="83" spans="1:19" ht="69.75" customHeight="1">
      <c r="A83" s="270"/>
      <c r="B83" s="271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69"/>
      <c r="Q83" s="269"/>
      <c r="R83" s="269"/>
      <c r="S83" s="226"/>
    </row>
    <row r="84" spans="1:19" ht="12.75">
      <c r="A84" s="272" t="s">
        <v>93</v>
      </c>
      <c r="B84" s="273" t="s">
        <v>112</v>
      </c>
      <c r="C84" s="274" t="s">
        <v>113</v>
      </c>
      <c r="D84" s="296">
        <v>4</v>
      </c>
      <c r="E84" s="296">
        <v>1743</v>
      </c>
      <c r="F84" s="296">
        <f>E84/D84</f>
        <v>435.75</v>
      </c>
      <c r="G84" s="296">
        <v>8</v>
      </c>
      <c r="H84" s="296">
        <v>14124</v>
      </c>
      <c r="I84" s="296">
        <f>+H84/G84</f>
        <v>1765.5</v>
      </c>
      <c r="J84" s="296">
        <v>8</v>
      </c>
      <c r="K84" s="296">
        <v>14124</v>
      </c>
      <c r="L84" s="296">
        <f>K84/J84</f>
        <v>1765.5</v>
      </c>
      <c r="M84" s="296">
        <v>8</v>
      </c>
      <c r="N84" s="296">
        <v>5089</v>
      </c>
      <c r="O84" s="296">
        <f>N84/M84</f>
        <v>636.125</v>
      </c>
      <c r="P84" s="296">
        <f>O84-F84</f>
        <v>200.375</v>
      </c>
      <c r="Q84" s="296">
        <f>P84-I84</f>
        <v>-1565.125</v>
      </c>
      <c r="R84" s="296">
        <f>Q84-L84</f>
        <v>-3330.625</v>
      </c>
      <c r="S84" s="296" t="s">
        <v>94</v>
      </c>
    </row>
    <row r="85" spans="1:19" ht="12.75">
      <c r="A85" s="272" t="s">
        <v>96</v>
      </c>
      <c r="B85" s="273" t="s">
        <v>105</v>
      </c>
      <c r="C85" s="274" t="s">
        <v>114</v>
      </c>
      <c r="D85" s="296">
        <v>50</v>
      </c>
      <c r="E85" s="296">
        <v>8676</v>
      </c>
      <c r="F85" s="296">
        <f>E85/D85</f>
        <v>173.52</v>
      </c>
      <c r="G85" s="296">
        <v>8</v>
      </c>
      <c r="H85" s="296">
        <v>10000</v>
      </c>
      <c r="I85" s="296">
        <f>+H85/G85</f>
        <v>1250</v>
      </c>
      <c r="J85" s="296">
        <v>8</v>
      </c>
      <c r="K85" s="296">
        <v>10000</v>
      </c>
      <c r="L85" s="296">
        <f>K85/J85</f>
        <v>1250</v>
      </c>
      <c r="M85" s="296">
        <v>8</v>
      </c>
      <c r="N85" s="296">
        <v>6808</v>
      </c>
      <c r="O85" s="296">
        <f>N85/M85</f>
        <v>851</v>
      </c>
      <c r="P85" s="296">
        <f>O85-F85</f>
        <v>677.48</v>
      </c>
      <c r="Q85" s="296">
        <f>P85-I85</f>
        <v>-572.52</v>
      </c>
      <c r="R85" s="296">
        <f>Q85-L85</f>
        <v>-1822.52</v>
      </c>
      <c r="S85" s="296" t="s">
        <v>94</v>
      </c>
    </row>
    <row r="86" spans="1:19" ht="12.75">
      <c r="A86" s="272" t="s">
        <v>99</v>
      </c>
      <c r="B86" s="273" t="s">
        <v>109</v>
      </c>
      <c r="C86" s="274" t="s">
        <v>114</v>
      </c>
      <c r="D86" s="296">
        <v>50</v>
      </c>
      <c r="E86" s="296">
        <v>38</v>
      </c>
      <c r="F86" s="296">
        <f>E86/D86</f>
        <v>0.76</v>
      </c>
      <c r="G86" s="296">
        <v>8</v>
      </c>
      <c r="H86" s="296">
        <v>3250</v>
      </c>
      <c r="I86" s="296">
        <f>+H86/G86</f>
        <v>406.25</v>
      </c>
      <c r="J86" s="296">
        <v>8</v>
      </c>
      <c r="K86" s="296">
        <v>3250</v>
      </c>
      <c r="L86" s="296">
        <f>K86/J86</f>
        <v>406.25</v>
      </c>
      <c r="M86" s="296">
        <v>8</v>
      </c>
      <c r="N86" s="296">
        <v>723</v>
      </c>
      <c r="O86" s="296">
        <f>N86/M86</f>
        <v>90.375</v>
      </c>
      <c r="P86" s="296">
        <f>O86-F86</f>
        <v>89.615</v>
      </c>
      <c r="Q86" s="296">
        <f>P86-I86</f>
        <v>-316.635</v>
      </c>
      <c r="R86" s="296">
        <f>Q86-L86</f>
        <v>-722.885</v>
      </c>
      <c r="S86" s="296" t="s">
        <v>94</v>
      </c>
    </row>
    <row r="87" spans="1:19" ht="12.75">
      <c r="A87" s="303" t="s">
        <v>125</v>
      </c>
      <c r="B87" s="273" t="s">
        <v>166</v>
      </c>
      <c r="C87" s="274"/>
      <c r="D87" s="296">
        <v>0</v>
      </c>
      <c r="E87" s="296">
        <v>0</v>
      </c>
      <c r="F87" s="296">
        <v>0</v>
      </c>
      <c r="G87" s="296">
        <v>1</v>
      </c>
      <c r="H87" s="296">
        <v>29615</v>
      </c>
      <c r="I87" s="296">
        <f>+H87/G87</f>
        <v>29615</v>
      </c>
      <c r="J87" s="296">
        <v>1</v>
      </c>
      <c r="K87" s="296">
        <v>29615</v>
      </c>
      <c r="L87" s="296">
        <f>K87/J87</f>
        <v>29615</v>
      </c>
      <c r="M87" s="296">
        <v>1</v>
      </c>
      <c r="N87" s="296">
        <v>15609</v>
      </c>
      <c r="O87" s="296">
        <f>N87/M87</f>
        <v>15609</v>
      </c>
      <c r="P87" s="296">
        <f>O87-F87</f>
        <v>15609</v>
      </c>
      <c r="Q87" s="296">
        <f>P87-I87</f>
        <v>-14006</v>
      </c>
      <c r="R87" s="296">
        <f>Q87-L87</f>
        <v>-43621</v>
      </c>
      <c r="S87" s="296" t="s">
        <v>94</v>
      </c>
    </row>
    <row r="88" spans="1:19" ht="12.75">
      <c r="A88" s="302"/>
      <c r="B88" s="273" t="s">
        <v>20</v>
      </c>
      <c r="C88" s="274"/>
      <c r="D88" s="296">
        <f>D84+D85+D86+D87</f>
        <v>104</v>
      </c>
      <c r="E88" s="296">
        <f>SUM(E84:E86)+E87</f>
        <v>10457</v>
      </c>
      <c r="F88" s="296">
        <f aca="true" t="shared" si="7" ref="F88:Q88">SUM(F84:F86)+F87</f>
        <v>610.03</v>
      </c>
      <c r="G88" s="296">
        <f>SUM(G84:G86)+G87</f>
        <v>25</v>
      </c>
      <c r="H88" s="296">
        <f t="shared" si="7"/>
        <v>56989</v>
      </c>
      <c r="I88" s="296">
        <f t="shared" si="7"/>
        <v>33036.75</v>
      </c>
      <c r="J88" s="296">
        <f t="shared" si="7"/>
        <v>25</v>
      </c>
      <c r="K88" s="296">
        <f t="shared" si="7"/>
        <v>56989</v>
      </c>
      <c r="L88" s="296">
        <f t="shared" si="7"/>
        <v>33036.75</v>
      </c>
      <c r="M88" s="296">
        <f t="shared" si="7"/>
        <v>25</v>
      </c>
      <c r="N88" s="296">
        <f t="shared" si="7"/>
        <v>28229</v>
      </c>
      <c r="O88" s="296">
        <f t="shared" si="7"/>
        <v>17186.5</v>
      </c>
      <c r="P88" s="296">
        <f t="shared" si="7"/>
        <v>16576.47</v>
      </c>
      <c r="Q88" s="296">
        <f t="shared" si="7"/>
        <v>-16460.28</v>
      </c>
      <c r="R88" s="296">
        <f>Q88-L88</f>
        <v>-49497.03</v>
      </c>
      <c r="S88" s="296" t="s">
        <v>94</v>
      </c>
    </row>
    <row r="89" spans="1:19" ht="12.75">
      <c r="A89" s="276"/>
      <c r="B89" s="277"/>
      <c r="C89" s="278"/>
      <c r="D89" s="298"/>
      <c r="E89" s="296"/>
      <c r="F89" s="299"/>
      <c r="G89" s="300"/>
      <c r="H89" s="304"/>
      <c r="I89" s="296"/>
      <c r="J89" s="299"/>
      <c r="K89" s="300"/>
      <c r="L89" s="286"/>
      <c r="M89" s="286"/>
      <c r="N89" s="286"/>
      <c r="O89" s="286"/>
      <c r="P89" s="286"/>
      <c r="Q89" s="286"/>
      <c r="R89" s="286"/>
      <c r="S89" s="286"/>
    </row>
    <row r="90" spans="1:19" ht="12.75">
      <c r="A90" s="19"/>
      <c r="B90" s="19"/>
      <c r="C90" s="230" t="s">
        <v>54</v>
      </c>
      <c r="D90" s="231"/>
      <c r="E90" s="99" t="s">
        <v>55</v>
      </c>
      <c r="F90" s="284" t="s">
        <v>122</v>
      </c>
      <c r="G90" s="285"/>
      <c r="H90" s="227" t="s">
        <v>56</v>
      </c>
      <c r="I90" s="99" t="s">
        <v>55</v>
      </c>
      <c r="J90" s="284"/>
      <c r="K90" s="285"/>
      <c r="L90" s="19"/>
      <c r="M90" s="19"/>
      <c r="N90" s="305"/>
      <c r="O90" s="19"/>
      <c r="P90" s="19"/>
      <c r="Q90" s="19"/>
      <c r="R90" s="19"/>
      <c r="S90" s="19"/>
    </row>
    <row r="91" spans="1:19" ht="12.75" customHeight="1">
      <c r="A91" s="19"/>
      <c r="B91" s="19"/>
      <c r="C91" s="232"/>
      <c r="D91" s="233"/>
      <c r="E91" s="99" t="s">
        <v>57</v>
      </c>
      <c r="F91" s="287"/>
      <c r="G91" s="288"/>
      <c r="H91" s="228"/>
      <c r="I91" s="99" t="s">
        <v>57</v>
      </c>
      <c r="J91" s="287"/>
      <c r="K91" s="288"/>
      <c r="L91" s="19"/>
      <c r="M91" s="19"/>
      <c r="N91" s="305"/>
      <c r="O91" s="19"/>
      <c r="P91" s="19"/>
      <c r="Q91" s="19"/>
      <c r="R91" s="19"/>
      <c r="S91" s="19"/>
    </row>
    <row r="92" spans="1:19" ht="12.75">
      <c r="A92" s="19"/>
      <c r="B92" s="19"/>
      <c r="C92" s="234"/>
      <c r="D92" s="235"/>
      <c r="E92" s="99" t="s">
        <v>58</v>
      </c>
      <c r="F92" s="284"/>
      <c r="G92" s="285"/>
      <c r="H92" s="229"/>
      <c r="I92" s="99" t="s">
        <v>58</v>
      </c>
      <c r="J92" s="284"/>
      <c r="K92" s="285"/>
      <c r="L92" s="19"/>
      <c r="M92" s="19"/>
      <c r="N92" s="305"/>
      <c r="O92" s="19"/>
      <c r="P92" s="19"/>
      <c r="Q92" s="19"/>
      <c r="R92" s="19"/>
      <c r="S92" s="19"/>
    </row>
  </sheetData>
  <sheetProtection/>
  <mergeCells count="145">
    <mergeCell ref="C90:D92"/>
    <mergeCell ref="F90:G90"/>
    <mergeCell ref="H90:H92"/>
    <mergeCell ref="J90:K90"/>
    <mergeCell ref="F91:G91"/>
    <mergeCell ref="J91:K91"/>
    <mergeCell ref="F92:G92"/>
    <mergeCell ref="J92:K92"/>
    <mergeCell ref="C71:D73"/>
    <mergeCell ref="F71:G71"/>
    <mergeCell ref="H71:H73"/>
    <mergeCell ref="J71:K71"/>
    <mergeCell ref="F72:G72"/>
    <mergeCell ref="J72:K72"/>
    <mergeCell ref="F73:G73"/>
    <mergeCell ref="J73:K73"/>
    <mergeCell ref="C53:D55"/>
    <mergeCell ref="F53:G53"/>
    <mergeCell ref="H53:H55"/>
    <mergeCell ref="J53:K53"/>
    <mergeCell ref="F54:G54"/>
    <mergeCell ref="J54:K54"/>
    <mergeCell ref="F34:G34"/>
    <mergeCell ref="J34:K34"/>
    <mergeCell ref="F35:G35"/>
    <mergeCell ref="J35:K35"/>
    <mergeCell ref="C13:D15"/>
    <mergeCell ref="F13:G13"/>
    <mergeCell ref="H13:H15"/>
    <mergeCell ref="J13:K13"/>
    <mergeCell ref="F14:G14"/>
    <mergeCell ref="J14:K14"/>
    <mergeCell ref="F15:G15"/>
    <mergeCell ref="J15:K15"/>
    <mergeCell ref="J9:J10"/>
    <mergeCell ref="K9:K10"/>
    <mergeCell ref="F9:F10"/>
    <mergeCell ref="G9:G10"/>
    <mergeCell ref="P9:P10"/>
    <mergeCell ref="Q9:Q10"/>
    <mergeCell ref="L9:L10"/>
    <mergeCell ref="M9:M10"/>
    <mergeCell ref="E9:E10"/>
    <mergeCell ref="N9:N10"/>
    <mergeCell ref="O9:O10"/>
    <mergeCell ref="A7:B7"/>
    <mergeCell ref="P8:R8"/>
    <mergeCell ref="R9:R10"/>
    <mergeCell ref="H9:H10"/>
    <mergeCell ref="I9:I10"/>
    <mergeCell ref="S8:S10"/>
    <mergeCell ref="A9:A10"/>
    <mergeCell ref="B9:B10"/>
    <mergeCell ref="C9:C10"/>
    <mergeCell ref="D9:D10"/>
    <mergeCell ref="A22:B22"/>
    <mergeCell ref="P23:R23"/>
    <mergeCell ref="S23:S25"/>
    <mergeCell ref="A24:A25"/>
    <mergeCell ref="B24:B25"/>
    <mergeCell ref="C24:C25"/>
    <mergeCell ref="D24:D25"/>
    <mergeCell ref="E24:E25"/>
    <mergeCell ref="F24:F25"/>
    <mergeCell ref="G24:G25"/>
    <mergeCell ref="A41:B41"/>
    <mergeCell ref="H24:H25"/>
    <mergeCell ref="I24:I25"/>
    <mergeCell ref="J24:J25"/>
    <mergeCell ref="K24:K25"/>
    <mergeCell ref="L24:L25"/>
    <mergeCell ref="C33:D35"/>
    <mergeCell ref="F33:G33"/>
    <mergeCell ref="H33:H35"/>
    <mergeCell ref="J33:K33"/>
    <mergeCell ref="N24:N25"/>
    <mergeCell ref="O24:O25"/>
    <mergeCell ref="P24:P25"/>
    <mergeCell ref="Q24:Q25"/>
    <mergeCell ref="M43:M44"/>
    <mergeCell ref="N43:N44"/>
    <mergeCell ref="P42:R42"/>
    <mergeCell ref="R43:R44"/>
    <mergeCell ref="R24:R25"/>
    <mergeCell ref="M24:M25"/>
    <mergeCell ref="S42:S44"/>
    <mergeCell ref="A43:A44"/>
    <mergeCell ref="B43:B44"/>
    <mergeCell ref="C43:C44"/>
    <mergeCell ref="D43:D44"/>
    <mergeCell ref="E43:E44"/>
    <mergeCell ref="F43:F44"/>
    <mergeCell ref="O43:O44"/>
    <mergeCell ref="P43:P44"/>
    <mergeCell ref="Q43:Q44"/>
    <mergeCell ref="A62:B62"/>
    <mergeCell ref="P63:R63"/>
    <mergeCell ref="I43:I44"/>
    <mergeCell ref="J43:J44"/>
    <mergeCell ref="K43:K44"/>
    <mergeCell ref="L43:L44"/>
    <mergeCell ref="G43:G44"/>
    <mergeCell ref="H43:H44"/>
    <mergeCell ref="F55:G55"/>
    <mergeCell ref="J55:K55"/>
    <mergeCell ref="S63:S65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G82:G83"/>
    <mergeCell ref="P64:P65"/>
    <mergeCell ref="Q64:Q65"/>
    <mergeCell ref="R64:R65"/>
    <mergeCell ref="J64:J65"/>
    <mergeCell ref="K64:K65"/>
    <mergeCell ref="L64:L65"/>
    <mergeCell ref="M64:M65"/>
    <mergeCell ref="N64:N65"/>
    <mergeCell ref="O64:O65"/>
    <mergeCell ref="M82:M83"/>
    <mergeCell ref="A80:B80"/>
    <mergeCell ref="P81:R81"/>
    <mergeCell ref="S81:S83"/>
    <mergeCell ref="A82:A83"/>
    <mergeCell ref="B82:B83"/>
    <mergeCell ref="C82:C83"/>
    <mergeCell ref="D82:D83"/>
    <mergeCell ref="E82:E83"/>
    <mergeCell ref="F82:F83"/>
    <mergeCell ref="N82:N83"/>
    <mergeCell ref="O82:O83"/>
    <mergeCell ref="P82:P83"/>
    <mergeCell ref="Q82:Q83"/>
    <mergeCell ref="R82:R83"/>
    <mergeCell ref="H82:H83"/>
    <mergeCell ref="I82:I83"/>
    <mergeCell ref="J82:J83"/>
    <mergeCell ref="K82:K83"/>
    <mergeCell ref="L82:L83"/>
  </mergeCells>
  <printOptions/>
  <pageMargins left="0.25" right="0.25" top="0.75" bottom="0.75" header="0.3" footer="0.3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J80"/>
  <sheetViews>
    <sheetView zoomScalePageLayoutView="0" workbookViewId="0" topLeftCell="A50">
      <selection activeCell="L57" sqref="L57"/>
    </sheetView>
  </sheetViews>
  <sheetFormatPr defaultColWidth="9.140625" defaultRowHeight="12.75"/>
  <cols>
    <col min="1" max="1" width="9.140625" style="0" customWidth="1"/>
    <col min="2" max="2" width="21.00390625" style="0" customWidth="1"/>
    <col min="3" max="3" width="15.421875" style="0" customWidth="1"/>
    <col min="4" max="4" width="17.28125" style="0" customWidth="1"/>
    <col min="5" max="5" width="14.28125" style="0" customWidth="1"/>
    <col min="6" max="7" width="13.7109375" style="0" customWidth="1"/>
    <col min="8" max="8" width="11.57421875" style="0" customWidth="1"/>
    <col min="9" max="9" width="10.00390625" style="0" customWidth="1"/>
    <col min="10" max="10" width="10.57421875" style="0" customWidth="1"/>
  </cols>
  <sheetData>
    <row r="5" spans="1:10" ht="15.75">
      <c r="A5" s="48" t="s">
        <v>59</v>
      </c>
      <c r="B5" s="49"/>
      <c r="C5" s="50"/>
      <c r="D5" s="51"/>
      <c r="E5" s="49"/>
      <c r="F5" s="49"/>
      <c r="G5" s="49"/>
      <c r="H5" s="49"/>
      <c r="I5" s="49"/>
      <c r="J5" s="52"/>
    </row>
    <row r="6" spans="1:10" ht="15">
      <c r="A6" s="36" t="s">
        <v>156</v>
      </c>
      <c r="B6" s="53"/>
      <c r="C6" s="54"/>
      <c r="D6" s="55"/>
      <c r="E6" s="56"/>
      <c r="F6" s="56"/>
      <c r="G6" s="56"/>
      <c r="H6" s="56"/>
      <c r="I6" s="56"/>
      <c r="J6" s="55"/>
    </row>
    <row r="7" spans="1:10" ht="13.5" thickBo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45">
      <c r="A8" s="58" t="s">
        <v>32</v>
      </c>
      <c r="B8" s="189">
        <v>1110</v>
      </c>
      <c r="C8" s="60" t="s">
        <v>60</v>
      </c>
      <c r="D8" s="81" t="s">
        <v>103</v>
      </c>
      <c r="E8" s="82"/>
      <c r="F8" s="82"/>
      <c r="G8" s="82"/>
      <c r="H8" s="82"/>
      <c r="I8" s="83"/>
      <c r="J8" s="61" t="s">
        <v>49</v>
      </c>
    </row>
    <row r="9" spans="1:10" ht="31.5">
      <c r="A9" s="62" t="s">
        <v>61</v>
      </c>
      <c r="B9" s="190" t="s">
        <v>62</v>
      </c>
      <c r="C9" s="64"/>
      <c r="D9" s="65"/>
      <c r="E9" s="66"/>
      <c r="F9" s="66"/>
      <c r="G9" s="66"/>
      <c r="H9" s="66"/>
      <c r="I9" s="67"/>
      <c r="J9" s="192" t="s">
        <v>63</v>
      </c>
    </row>
    <row r="10" spans="1:10" ht="15.75" customHeight="1">
      <c r="A10" s="69"/>
      <c r="B10" s="70"/>
      <c r="C10" s="71"/>
      <c r="D10" s="84" t="s">
        <v>64</v>
      </c>
      <c r="E10" s="85"/>
      <c r="F10" s="85"/>
      <c r="G10" s="85"/>
      <c r="H10" s="85"/>
      <c r="I10" s="86"/>
      <c r="J10" s="192" t="s">
        <v>63</v>
      </c>
    </row>
    <row r="11" spans="1:10" ht="102">
      <c r="A11" s="87" t="s">
        <v>65</v>
      </c>
      <c r="B11" s="86"/>
      <c r="C11" s="72" t="s">
        <v>66</v>
      </c>
      <c r="D11" s="72" t="s">
        <v>67</v>
      </c>
      <c r="E11" s="72" t="s">
        <v>68</v>
      </c>
      <c r="F11" s="72" t="s">
        <v>69</v>
      </c>
      <c r="G11" s="72" t="s">
        <v>155</v>
      </c>
      <c r="H11" s="72" t="s">
        <v>154</v>
      </c>
      <c r="I11" s="73" t="s">
        <v>70</v>
      </c>
      <c r="J11" s="193"/>
    </row>
    <row r="12" spans="1:10" ht="89.25" customHeight="1">
      <c r="A12" s="75" t="s">
        <v>71</v>
      </c>
      <c r="B12" s="124" t="s">
        <v>119</v>
      </c>
      <c r="C12" s="76"/>
      <c r="D12" s="191" t="s">
        <v>106</v>
      </c>
      <c r="E12" s="77">
        <f>'[55]Aneksi Nr .4'!$H$12</f>
        <v>25508</v>
      </c>
      <c r="F12" s="78">
        <v>9761</v>
      </c>
      <c r="G12" s="125">
        <v>6727</v>
      </c>
      <c r="H12" s="125">
        <v>5749</v>
      </c>
      <c r="I12" s="79">
        <f>H12/G12*100%</f>
        <v>0.854615727664635</v>
      </c>
      <c r="J12" s="194" t="s">
        <v>63</v>
      </c>
    </row>
    <row r="13" spans="1:10" ht="19.5" customHeight="1">
      <c r="A13" s="126"/>
      <c r="B13" t="s">
        <v>120</v>
      </c>
      <c r="C13" s="121"/>
      <c r="D13" s="7"/>
      <c r="E13" s="7" t="s">
        <v>121</v>
      </c>
      <c r="F13" s="127"/>
      <c r="G13" s="128"/>
      <c r="H13" s="128"/>
      <c r="I13" s="129"/>
      <c r="J13" s="195"/>
    </row>
    <row r="14" spans="2:5" ht="12.75">
      <c r="B14" t="s">
        <v>122</v>
      </c>
      <c r="C14" s="121"/>
      <c r="D14" s="7"/>
      <c r="E14" s="7" t="s">
        <v>123</v>
      </c>
    </row>
    <row r="15" spans="3:5" ht="12.75">
      <c r="C15" s="121"/>
      <c r="D15" s="7"/>
      <c r="E15" s="7"/>
    </row>
    <row r="16" spans="3:5" ht="12.75">
      <c r="C16" s="121"/>
      <c r="D16" s="7"/>
      <c r="E16" s="7"/>
    </row>
    <row r="18" spans="1:10" ht="15.75">
      <c r="A18" s="48" t="s">
        <v>59</v>
      </c>
      <c r="B18" s="49"/>
      <c r="C18" s="50"/>
      <c r="D18" s="51"/>
      <c r="E18" s="49"/>
      <c r="F18" s="49"/>
      <c r="G18" s="49"/>
      <c r="H18" s="49"/>
      <c r="I18" s="49"/>
      <c r="J18" s="52"/>
    </row>
    <row r="19" spans="1:10" ht="15.75" thickBot="1">
      <c r="A19" s="36" t="s">
        <v>168</v>
      </c>
      <c r="B19" s="53"/>
      <c r="C19" s="54"/>
      <c r="D19" s="55"/>
      <c r="E19" s="56"/>
      <c r="F19" s="56"/>
      <c r="G19" s="56"/>
      <c r="H19" s="56"/>
      <c r="I19" s="56"/>
      <c r="J19" s="55"/>
    </row>
    <row r="20" spans="1:10" ht="45">
      <c r="A20" s="58" t="s">
        <v>32</v>
      </c>
      <c r="B20" s="189">
        <v>9120</v>
      </c>
      <c r="C20" s="60" t="s">
        <v>60</v>
      </c>
      <c r="D20" s="81" t="s">
        <v>103</v>
      </c>
      <c r="E20" s="82"/>
      <c r="F20" s="82"/>
      <c r="G20" s="82"/>
      <c r="H20" s="82"/>
      <c r="I20" s="83"/>
      <c r="J20" s="61" t="s">
        <v>49</v>
      </c>
    </row>
    <row r="21" spans="1:10" ht="31.5">
      <c r="A21" s="62" t="s">
        <v>61</v>
      </c>
      <c r="B21" s="190" t="s">
        <v>62</v>
      </c>
      <c r="C21" s="64"/>
      <c r="D21" s="65"/>
      <c r="E21" s="66"/>
      <c r="F21" s="66"/>
      <c r="G21" s="66"/>
      <c r="H21" s="66"/>
      <c r="I21" s="67"/>
      <c r="J21" s="192" t="s">
        <v>63</v>
      </c>
    </row>
    <row r="22" spans="1:10" ht="35.25" customHeight="1">
      <c r="A22" s="69"/>
      <c r="B22" s="70"/>
      <c r="C22" s="71"/>
      <c r="D22" s="188" t="s">
        <v>64</v>
      </c>
      <c r="E22" s="85"/>
      <c r="F22" s="85"/>
      <c r="G22" s="85"/>
      <c r="H22" s="85"/>
      <c r="I22" s="86"/>
      <c r="J22" s="192" t="s">
        <v>63</v>
      </c>
    </row>
    <row r="23" spans="1:10" ht="76.5" customHeight="1">
      <c r="A23" s="87" t="s">
        <v>65</v>
      </c>
      <c r="B23" s="86"/>
      <c r="C23" s="72" t="s">
        <v>66</v>
      </c>
      <c r="D23" s="72" t="s">
        <v>67</v>
      </c>
      <c r="E23" s="72" t="s">
        <v>68</v>
      </c>
      <c r="F23" s="72" t="s">
        <v>69</v>
      </c>
      <c r="G23" s="72" t="s">
        <v>170</v>
      </c>
      <c r="H23" s="72" t="s">
        <v>154</v>
      </c>
      <c r="I23" s="73" t="s">
        <v>70</v>
      </c>
      <c r="J23" s="74"/>
    </row>
    <row r="24" spans="1:10" ht="120" customHeight="1">
      <c r="A24" s="75" t="s">
        <v>71</v>
      </c>
      <c r="B24" s="124" t="s">
        <v>115</v>
      </c>
      <c r="C24" s="196"/>
      <c r="D24" s="191" t="s">
        <v>112</v>
      </c>
      <c r="E24" s="197">
        <v>673</v>
      </c>
      <c r="F24" s="198">
        <f>'Aneksi Nr .3'!H45</f>
        <v>23450</v>
      </c>
      <c r="G24" s="198">
        <v>8500</v>
      </c>
      <c r="H24" s="197">
        <f>'Aneksi Nr .3'!N45</f>
        <v>7145</v>
      </c>
      <c r="I24" s="199">
        <f aca="true" t="shared" si="0" ref="I24:I30">H24/G24*100%</f>
        <v>0.8405882352941176</v>
      </c>
      <c r="J24" s="194" t="s">
        <v>63</v>
      </c>
    </row>
    <row r="25" spans="1:10" ht="30.75" customHeight="1">
      <c r="A25" s="123"/>
      <c r="B25" s="200"/>
      <c r="C25" s="200"/>
      <c r="D25" s="191" t="s">
        <v>104</v>
      </c>
      <c r="E25" s="197">
        <v>7597</v>
      </c>
      <c r="F25" s="198">
        <f>'Aneksi Nr .3'!H46</f>
        <v>85079</v>
      </c>
      <c r="G25" s="198">
        <v>71900</v>
      </c>
      <c r="H25" s="197">
        <f>'Aneksi Nr .3'!N46</f>
        <v>67180</v>
      </c>
      <c r="I25" s="199">
        <f t="shared" si="0"/>
        <v>0.9343532684283727</v>
      </c>
      <c r="J25" s="194" t="s">
        <v>63</v>
      </c>
    </row>
    <row r="26" spans="1:10" ht="23.25" customHeight="1">
      <c r="A26" s="123"/>
      <c r="B26" s="200"/>
      <c r="C26" s="200"/>
      <c r="D26" s="191" t="s">
        <v>105</v>
      </c>
      <c r="E26" s="197">
        <v>159523</v>
      </c>
      <c r="F26" s="198">
        <f>'Aneksi Nr .3'!H47</f>
        <v>36500</v>
      </c>
      <c r="G26" s="198">
        <v>6700</v>
      </c>
      <c r="H26" s="197">
        <f>'Aneksi Nr .3'!N48</f>
        <v>6250</v>
      </c>
      <c r="I26" s="199">
        <f t="shared" si="0"/>
        <v>0.9328358208955224</v>
      </c>
      <c r="J26" s="194" t="s">
        <v>63</v>
      </c>
    </row>
    <row r="27" spans="1:10" ht="25.5">
      <c r="A27" s="123"/>
      <c r="B27" s="200"/>
      <c r="C27" s="200"/>
      <c r="D27" s="191" t="s">
        <v>109</v>
      </c>
      <c r="E27" s="197">
        <v>434</v>
      </c>
      <c r="F27" s="198">
        <f>'Aneksi Nr .3'!H48</f>
        <v>10450</v>
      </c>
      <c r="G27" s="198">
        <v>29500</v>
      </c>
      <c r="H27" s="197">
        <f>'Aneksi Nr .3'!N47</f>
        <v>23800</v>
      </c>
      <c r="I27" s="199">
        <f t="shared" si="0"/>
        <v>0.8067796610169492</v>
      </c>
      <c r="J27" s="194" t="s">
        <v>63</v>
      </c>
    </row>
    <row r="28" spans="1:10" ht="12.75">
      <c r="A28" s="123"/>
      <c r="B28" s="200"/>
      <c r="C28" s="200"/>
      <c r="D28" s="191" t="s">
        <v>128</v>
      </c>
      <c r="E28" s="197"/>
      <c r="F28" s="198">
        <f>'Aneksi Nr .3'!H49</f>
        <v>9162</v>
      </c>
      <c r="G28" s="198">
        <v>5800</v>
      </c>
      <c r="H28" s="197">
        <f>'Aneksi Nr .3'!N49</f>
        <v>4200</v>
      </c>
      <c r="I28" s="199">
        <f t="shared" si="0"/>
        <v>0.7241379310344828</v>
      </c>
      <c r="J28" s="194" t="s">
        <v>63</v>
      </c>
    </row>
    <row r="29" spans="1:10" ht="25.5">
      <c r="A29" s="123"/>
      <c r="B29" s="200"/>
      <c r="C29" s="200"/>
      <c r="D29" s="191" t="s">
        <v>129</v>
      </c>
      <c r="E29" s="197"/>
      <c r="F29" s="198">
        <f>'Aneksi Nr .3'!H50</f>
        <v>17550</v>
      </c>
      <c r="G29" s="198">
        <v>6768</v>
      </c>
      <c r="H29" s="197">
        <f>'Aneksi Nr .3'!N50</f>
        <v>5150</v>
      </c>
      <c r="I29" s="199">
        <f t="shared" si="0"/>
        <v>0.7609338061465721</v>
      </c>
      <c r="J29" s="194" t="s">
        <v>63</v>
      </c>
    </row>
    <row r="30" spans="1:10" ht="12.75">
      <c r="A30" s="123"/>
      <c r="B30" s="200"/>
      <c r="C30" s="200"/>
      <c r="D30" s="200"/>
      <c r="E30" s="197">
        <f>SUM(E24:E27)</f>
        <v>168227</v>
      </c>
      <c r="F30" s="198">
        <f>SUM(F24:F27)+F28+F29</f>
        <v>182191</v>
      </c>
      <c r="G30" s="198">
        <f>SUM(G24:G27)+G28+G29</f>
        <v>129168</v>
      </c>
      <c r="H30" s="198">
        <f>SUM(H24:H27)+H28+H29</f>
        <v>113725</v>
      </c>
      <c r="I30" s="199">
        <f t="shared" si="0"/>
        <v>0.8804425244642636</v>
      </c>
      <c r="J30" s="194" t="s">
        <v>63</v>
      </c>
    </row>
    <row r="31" spans="2:5" ht="12.75">
      <c r="B31" t="s">
        <v>120</v>
      </c>
      <c r="C31" s="121"/>
      <c r="D31" s="7"/>
      <c r="E31" s="7" t="s">
        <v>121</v>
      </c>
    </row>
    <row r="32" spans="2:5" ht="12.75">
      <c r="B32" t="s">
        <v>122</v>
      </c>
      <c r="C32" s="121"/>
      <c r="D32" s="7"/>
      <c r="E32" s="7" t="s">
        <v>123</v>
      </c>
    </row>
    <row r="33" spans="3:5" ht="12.75">
      <c r="C33" s="121"/>
      <c r="D33" s="7"/>
      <c r="E33" s="7"/>
    </row>
    <row r="34" spans="3:5" ht="12.75">
      <c r="C34" s="121"/>
      <c r="D34" s="7"/>
      <c r="E34" s="7"/>
    </row>
    <row r="35" spans="3:5" ht="12.75">
      <c r="C35" s="121"/>
      <c r="D35" s="7"/>
      <c r="E35" s="7"/>
    </row>
    <row r="36" spans="1:10" ht="15.75">
      <c r="A36" s="48" t="s">
        <v>59</v>
      </c>
      <c r="B36" s="49"/>
      <c r="C36" s="50"/>
      <c r="D36" s="51"/>
      <c r="E36" s="49"/>
      <c r="F36" s="49"/>
      <c r="G36" s="49"/>
      <c r="H36" s="49"/>
      <c r="I36" s="49"/>
      <c r="J36" s="52"/>
    </row>
    <row r="37" spans="1:10" ht="15.75" thickBot="1">
      <c r="A37" s="36" t="s">
        <v>169</v>
      </c>
      <c r="B37" s="53"/>
      <c r="C37" s="54"/>
      <c r="D37" s="55"/>
      <c r="E37" s="56"/>
      <c r="F37" s="56"/>
      <c r="G37" s="56"/>
      <c r="H37" s="56"/>
      <c r="I37" s="56"/>
      <c r="J37" s="55"/>
    </row>
    <row r="38" spans="1:10" ht="45">
      <c r="A38" s="58" t="s">
        <v>32</v>
      </c>
      <c r="B38" s="189">
        <v>10430</v>
      </c>
      <c r="C38" s="201" t="s">
        <v>60</v>
      </c>
      <c r="D38" s="81" t="s">
        <v>103</v>
      </c>
      <c r="E38" s="82"/>
      <c r="F38" s="82"/>
      <c r="G38" s="82"/>
      <c r="H38" s="82"/>
      <c r="I38" s="83"/>
      <c r="J38" s="202" t="s">
        <v>49</v>
      </c>
    </row>
    <row r="39" spans="1:10" ht="31.5">
      <c r="A39" s="62" t="s">
        <v>61</v>
      </c>
      <c r="B39" s="190" t="s">
        <v>62</v>
      </c>
      <c r="C39" s="203"/>
      <c r="D39" s="204"/>
      <c r="E39" s="205"/>
      <c r="F39" s="205"/>
      <c r="G39" s="205"/>
      <c r="H39" s="205"/>
      <c r="I39" s="206"/>
      <c r="J39" s="192" t="s">
        <v>63</v>
      </c>
    </row>
    <row r="40" spans="1:10" ht="47.25">
      <c r="A40" s="69"/>
      <c r="B40" s="190"/>
      <c r="C40" s="190"/>
      <c r="D40" s="207" t="s">
        <v>64</v>
      </c>
      <c r="E40" s="208"/>
      <c r="F40" s="208"/>
      <c r="G40" s="208"/>
      <c r="H40" s="208"/>
      <c r="I40" s="209"/>
      <c r="J40" s="192" t="s">
        <v>63</v>
      </c>
    </row>
    <row r="41" spans="1:10" ht="82.5" customHeight="1">
      <c r="A41" s="87" t="s">
        <v>65</v>
      </c>
      <c r="B41" s="209"/>
      <c r="C41" s="210" t="s">
        <v>66</v>
      </c>
      <c r="D41" s="210" t="s">
        <v>67</v>
      </c>
      <c r="E41" s="210" t="s">
        <v>68</v>
      </c>
      <c r="F41" s="210" t="s">
        <v>69</v>
      </c>
      <c r="G41" s="210" t="s">
        <v>171</v>
      </c>
      <c r="H41" s="210" t="s">
        <v>172</v>
      </c>
      <c r="I41" s="210" t="s">
        <v>70</v>
      </c>
      <c r="J41" s="193"/>
    </row>
    <row r="42" spans="1:10" ht="96">
      <c r="A42" s="75" t="s">
        <v>71</v>
      </c>
      <c r="B42" s="124" t="s">
        <v>116</v>
      </c>
      <c r="C42" s="196"/>
      <c r="D42" s="191" t="s">
        <v>112</v>
      </c>
      <c r="E42" s="211">
        <v>160</v>
      </c>
      <c r="F42" s="211">
        <v>3980</v>
      </c>
      <c r="G42" s="211">
        <v>2679</v>
      </c>
      <c r="H42" s="211">
        <v>1560</v>
      </c>
      <c r="I42" s="199">
        <f aca="true" t="shared" si="1" ref="I42:I47">H42/G42*100%</f>
        <v>0.5823068309070548</v>
      </c>
      <c r="J42" s="194" t="s">
        <v>63</v>
      </c>
    </row>
    <row r="43" spans="1:10" ht="30" customHeight="1">
      <c r="A43" s="123"/>
      <c r="B43" s="200"/>
      <c r="C43" s="200"/>
      <c r="D43" s="191" t="s">
        <v>104</v>
      </c>
      <c r="E43" s="211">
        <v>3230</v>
      </c>
      <c r="F43" s="211">
        <v>10950</v>
      </c>
      <c r="G43" s="211">
        <v>9400</v>
      </c>
      <c r="H43" s="211">
        <v>8230</v>
      </c>
      <c r="I43" s="199">
        <f t="shared" si="1"/>
        <v>0.875531914893617</v>
      </c>
      <c r="J43" s="194" t="s">
        <v>63</v>
      </c>
    </row>
    <row r="44" spans="1:10" ht="12.75">
      <c r="A44" s="123"/>
      <c r="B44" s="200"/>
      <c r="C44" s="200"/>
      <c r="D44" s="191" t="s">
        <v>105</v>
      </c>
      <c r="E44" s="211">
        <v>483</v>
      </c>
      <c r="F44" s="211">
        <v>4950</v>
      </c>
      <c r="G44" s="211">
        <v>3400</v>
      </c>
      <c r="H44" s="211">
        <v>2283</v>
      </c>
      <c r="I44" s="199">
        <f t="shared" si="1"/>
        <v>0.6714705882352942</v>
      </c>
      <c r="J44" s="194" t="s">
        <v>63</v>
      </c>
    </row>
    <row r="45" spans="1:10" ht="25.5">
      <c r="A45" s="123"/>
      <c r="B45" s="200"/>
      <c r="C45" s="200"/>
      <c r="D45" s="191" t="s">
        <v>109</v>
      </c>
      <c r="E45" s="211">
        <v>236</v>
      </c>
      <c r="F45" s="211">
        <v>3944</v>
      </c>
      <c r="G45" s="211">
        <v>2600</v>
      </c>
      <c r="H45" s="211">
        <v>1836</v>
      </c>
      <c r="I45" s="199">
        <f t="shared" si="1"/>
        <v>0.7061538461538461</v>
      </c>
      <c r="J45" s="194" t="s">
        <v>63</v>
      </c>
    </row>
    <row r="46" spans="1:10" ht="12.75">
      <c r="A46" s="123"/>
      <c r="B46" s="200"/>
      <c r="C46" s="200"/>
      <c r="D46" s="191" t="s">
        <v>173</v>
      </c>
      <c r="E46" s="211">
        <v>179</v>
      </c>
      <c r="F46" s="211">
        <v>2890</v>
      </c>
      <c r="G46" s="211">
        <v>760</v>
      </c>
      <c r="H46" s="211">
        <v>556</v>
      </c>
      <c r="I46" s="199">
        <f t="shared" si="1"/>
        <v>0.7315789473684211</v>
      </c>
      <c r="J46" s="194" t="s">
        <v>63</v>
      </c>
    </row>
    <row r="47" spans="1:10" ht="12.75">
      <c r="A47" s="123"/>
      <c r="B47" s="200"/>
      <c r="C47" s="200"/>
      <c r="D47" s="200"/>
      <c r="E47" s="211">
        <f>SUM(E42:E45)</f>
        <v>4109</v>
      </c>
      <c r="F47" s="211">
        <f>SUM(F42:F45)+F46</f>
        <v>26714</v>
      </c>
      <c r="G47" s="211">
        <f>SUM(G42:G46)</f>
        <v>18839</v>
      </c>
      <c r="H47" s="211">
        <f>SUM(H42:H46)</f>
        <v>14465</v>
      </c>
      <c r="I47" s="199">
        <f t="shared" si="1"/>
        <v>0.7678220712352035</v>
      </c>
      <c r="J47" s="194" t="s">
        <v>63</v>
      </c>
    </row>
    <row r="49" spans="2:7" ht="12.75">
      <c r="B49" t="s">
        <v>120</v>
      </c>
      <c r="C49" s="121"/>
      <c r="D49" s="7"/>
      <c r="E49" s="7" t="s">
        <v>121</v>
      </c>
      <c r="G49" s="187"/>
    </row>
    <row r="50" spans="2:5" ht="12.75">
      <c r="B50" t="s">
        <v>122</v>
      </c>
      <c r="C50" s="121"/>
      <c r="D50" s="7"/>
      <c r="E50" s="7" t="s">
        <v>123</v>
      </c>
    </row>
    <row r="51" spans="1:10" ht="15.75">
      <c r="A51" s="48" t="s">
        <v>59</v>
      </c>
      <c r="B51" s="49"/>
      <c r="C51" s="50"/>
      <c r="D51" s="51"/>
      <c r="E51" s="49"/>
      <c r="F51" s="49"/>
      <c r="G51" s="49"/>
      <c r="H51" s="49"/>
      <c r="I51" s="49"/>
      <c r="J51" s="52"/>
    </row>
    <row r="52" spans="1:10" ht="15.75" thickBot="1">
      <c r="A52" s="36" t="s">
        <v>176</v>
      </c>
      <c r="B52" s="53"/>
      <c r="C52" s="54"/>
      <c r="D52" s="55"/>
      <c r="E52" s="56"/>
      <c r="F52" s="56"/>
      <c r="G52" s="56"/>
      <c r="H52" s="56"/>
      <c r="I52" s="56"/>
      <c r="J52" s="55"/>
    </row>
    <row r="53" spans="1:10" ht="45">
      <c r="A53" s="58" t="s">
        <v>32</v>
      </c>
      <c r="B53" s="189">
        <v>9230</v>
      </c>
      <c r="C53" s="201" t="s">
        <v>60</v>
      </c>
      <c r="D53" s="81" t="s">
        <v>103</v>
      </c>
      <c r="E53" s="82"/>
      <c r="F53" s="82"/>
      <c r="G53" s="82"/>
      <c r="H53" s="82"/>
      <c r="I53" s="83"/>
      <c r="J53" s="202" t="s">
        <v>49</v>
      </c>
    </row>
    <row r="54" spans="1:10" ht="31.5">
      <c r="A54" s="62" t="s">
        <v>61</v>
      </c>
      <c r="B54" s="190" t="s">
        <v>62</v>
      </c>
      <c r="C54" s="203"/>
      <c r="D54" s="204"/>
      <c r="E54" s="205"/>
      <c r="F54" s="205"/>
      <c r="G54" s="205"/>
      <c r="H54" s="205"/>
      <c r="I54" s="206"/>
      <c r="J54" s="192" t="s">
        <v>63</v>
      </c>
    </row>
    <row r="55" spans="1:10" ht="47.25">
      <c r="A55" s="69"/>
      <c r="B55" s="190"/>
      <c r="C55" s="190"/>
      <c r="D55" s="207" t="s">
        <v>64</v>
      </c>
      <c r="E55" s="208"/>
      <c r="F55" s="208"/>
      <c r="G55" s="208"/>
      <c r="H55" s="208"/>
      <c r="I55" s="209"/>
      <c r="J55" s="192" t="s">
        <v>63</v>
      </c>
    </row>
    <row r="56" spans="1:10" ht="102">
      <c r="A56" s="87" t="s">
        <v>65</v>
      </c>
      <c r="B56" s="209"/>
      <c r="C56" s="210" t="s">
        <v>66</v>
      </c>
      <c r="D56" s="210" t="s">
        <v>67</v>
      </c>
      <c r="E56" s="210" t="s">
        <v>68</v>
      </c>
      <c r="F56" s="210" t="s">
        <v>69</v>
      </c>
      <c r="G56" s="210" t="s">
        <v>175</v>
      </c>
      <c r="H56" s="210" t="s">
        <v>174</v>
      </c>
      <c r="I56" s="210" t="s">
        <v>70</v>
      </c>
      <c r="J56" s="193"/>
    </row>
    <row r="57" spans="1:10" ht="120">
      <c r="A57" s="75" t="s">
        <v>71</v>
      </c>
      <c r="B57" s="124" t="s">
        <v>117</v>
      </c>
      <c r="C57" s="196"/>
      <c r="D57" s="191" t="s">
        <v>112</v>
      </c>
      <c r="E57" s="197">
        <f>'[55]Aneksi Nr .4'!$H$57</f>
        <v>1948</v>
      </c>
      <c r="F57" s="197">
        <v>5350</v>
      </c>
      <c r="G57" s="197">
        <v>3180</v>
      </c>
      <c r="H57" s="197">
        <v>3089</v>
      </c>
      <c r="I57" s="199">
        <f>H57/G57*100%</f>
        <v>0.9713836477987421</v>
      </c>
      <c r="J57" s="194" t="s">
        <v>63</v>
      </c>
    </row>
    <row r="58" spans="1:10" ht="12.75">
      <c r="A58" s="123"/>
      <c r="B58" s="200"/>
      <c r="C58" s="200"/>
      <c r="D58" s="191" t="s">
        <v>105</v>
      </c>
      <c r="E58" s="197">
        <f>'[55]Aneksi Nr .4'!$H$59</f>
        <v>8470</v>
      </c>
      <c r="F58" s="197">
        <v>6784</v>
      </c>
      <c r="G58" s="197">
        <v>6069</v>
      </c>
      <c r="H58" s="197">
        <v>5422</v>
      </c>
      <c r="I58" s="199">
        <f>H58/G58*100%</f>
        <v>0.8933926511781183</v>
      </c>
      <c r="J58" s="200"/>
    </row>
    <row r="59" spans="1:10" ht="25.5">
      <c r="A59" s="123"/>
      <c r="B59" s="200"/>
      <c r="C59" s="200"/>
      <c r="D59" s="191" t="s">
        <v>104</v>
      </c>
      <c r="E59" s="197">
        <f>'[55]Aneksi Nr .4'!$H$58</f>
        <v>4521</v>
      </c>
      <c r="F59" s="197">
        <v>0</v>
      </c>
      <c r="G59" s="197">
        <v>0</v>
      </c>
      <c r="H59" s="197">
        <v>0</v>
      </c>
      <c r="I59" s="199">
        <v>0</v>
      </c>
      <c r="J59" s="200"/>
    </row>
    <row r="60" spans="1:10" ht="25.5">
      <c r="A60" s="123"/>
      <c r="B60" s="200"/>
      <c r="C60" s="200"/>
      <c r="D60" s="191" t="s">
        <v>109</v>
      </c>
      <c r="E60" s="197">
        <f>'[55]Aneksi Nr .4'!$H$60</f>
        <v>38</v>
      </c>
      <c r="F60" s="197">
        <v>1250</v>
      </c>
      <c r="G60" s="197">
        <v>810</v>
      </c>
      <c r="H60" s="197">
        <v>723</v>
      </c>
      <c r="I60" s="199">
        <f>H60/G60*100%</f>
        <v>0.8925925925925926</v>
      </c>
      <c r="J60" s="200"/>
    </row>
    <row r="61" spans="1:10" ht="12.75">
      <c r="A61" s="123"/>
      <c r="B61" s="200"/>
      <c r="C61" s="200"/>
      <c r="D61" s="200"/>
      <c r="E61" s="197">
        <f>SUM(E57:E60)</f>
        <v>14977</v>
      </c>
      <c r="F61" s="198">
        <f>SUM(F57:F60)</f>
        <v>13384</v>
      </c>
      <c r="G61" s="197">
        <f>SUM(G57:G60)</f>
        <v>10059</v>
      </c>
      <c r="H61" s="197">
        <f>SUM(H57:H60)</f>
        <v>9234</v>
      </c>
      <c r="I61" s="199">
        <f>H61/G61*100%</f>
        <v>0.9179838950193856</v>
      </c>
      <c r="J61" s="200"/>
    </row>
    <row r="63" spans="2:7" ht="12.75">
      <c r="B63" t="s">
        <v>120</v>
      </c>
      <c r="C63" s="121"/>
      <c r="D63" s="7"/>
      <c r="E63" s="7" t="s">
        <v>121</v>
      </c>
      <c r="G63" s="187"/>
    </row>
    <row r="64" spans="2:5" ht="12.75">
      <c r="B64" t="s">
        <v>122</v>
      </c>
      <c r="C64" s="121"/>
      <c r="D64" s="7"/>
      <c r="E64" s="7" t="s">
        <v>123</v>
      </c>
    </row>
    <row r="67" spans="1:10" ht="15.75">
      <c r="A67" s="48" t="s">
        <v>59</v>
      </c>
      <c r="B67" s="49"/>
      <c r="C67" s="50"/>
      <c r="D67" s="51"/>
      <c r="E67" s="49"/>
      <c r="F67" s="49"/>
      <c r="G67" s="49"/>
      <c r="H67" s="49"/>
      <c r="I67" s="49"/>
      <c r="J67" s="52"/>
    </row>
    <row r="68" spans="1:10" ht="15.75" thickBot="1">
      <c r="A68" s="36" t="s">
        <v>168</v>
      </c>
      <c r="B68" s="53"/>
      <c r="C68" s="54"/>
      <c r="D68" s="55"/>
      <c r="E68" s="56"/>
      <c r="F68" s="56"/>
      <c r="G68" s="56"/>
      <c r="H68" s="56"/>
      <c r="I68" s="56"/>
      <c r="J68" s="55"/>
    </row>
    <row r="69" spans="1:10" ht="45">
      <c r="A69" s="58" t="s">
        <v>32</v>
      </c>
      <c r="B69" s="59">
        <v>9240</v>
      </c>
      <c r="C69" s="60" t="s">
        <v>60</v>
      </c>
      <c r="D69" s="81" t="s">
        <v>103</v>
      </c>
      <c r="E69" s="82"/>
      <c r="F69" s="82"/>
      <c r="G69" s="82"/>
      <c r="H69" s="82"/>
      <c r="I69" s="83"/>
      <c r="J69" s="61" t="s">
        <v>49</v>
      </c>
    </row>
    <row r="70" spans="1:10" ht="31.5">
      <c r="A70" s="62" t="s">
        <v>61</v>
      </c>
      <c r="B70" s="63" t="s">
        <v>62</v>
      </c>
      <c r="C70" s="64"/>
      <c r="D70" s="65"/>
      <c r="E70" s="66"/>
      <c r="F70" s="66"/>
      <c r="G70" s="66"/>
      <c r="H70" s="66"/>
      <c r="I70" s="67"/>
      <c r="J70" s="68" t="s">
        <v>63</v>
      </c>
    </row>
    <row r="71" spans="1:10" ht="47.25">
      <c r="A71" s="69"/>
      <c r="B71" s="70"/>
      <c r="C71" s="71"/>
      <c r="D71" s="84" t="s">
        <v>64</v>
      </c>
      <c r="E71" s="85"/>
      <c r="F71" s="85"/>
      <c r="G71" s="85"/>
      <c r="H71" s="85"/>
      <c r="I71" s="86"/>
      <c r="J71" s="68" t="s">
        <v>63</v>
      </c>
    </row>
    <row r="72" spans="1:10" ht="102">
      <c r="A72" s="87" t="s">
        <v>65</v>
      </c>
      <c r="B72" s="86"/>
      <c r="C72" s="72" t="s">
        <v>66</v>
      </c>
      <c r="D72" s="72" t="s">
        <v>67</v>
      </c>
      <c r="E72" s="72" t="s">
        <v>68</v>
      </c>
      <c r="F72" s="72" t="s">
        <v>69</v>
      </c>
      <c r="G72" s="72" t="s">
        <v>175</v>
      </c>
      <c r="H72" s="72" t="s">
        <v>174</v>
      </c>
      <c r="I72" s="73" t="s">
        <v>70</v>
      </c>
      <c r="J72" s="74"/>
    </row>
    <row r="73" spans="1:10" ht="120">
      <c r="A73" s="75" t="s">
        <v>71</v>
      </c>
      <c r="B73" s="103" t="s">
        <v>117</v>
      </c>
      <c r="C73" s="76"/>
      <c r="D73" s="102" t="s">
        <v>112</v>
      </c>
      <c r="E73" s="97">
        <v>0</v>
      </c>
      <c r="F73" s="97">
        <v>14124</v>
      </c>
      <c r="G73" s="97">
        <v>10485</v>
      </c>
      <c r="H73" s="97">
        <v>5089</v>
      </c>
      <c r="I73" s="79">
        <f>H73/G73*100%</f>
        <v>0.4853600381497377</v>
      </c>
      <c r="J73" s="80" t="s">
        <v>63</v>
      </c>
    </row>
    <row r="74" spans="1:10" ht="12.75">
      <c r="A74" s="123"/>
      <c r="B74" s="123"/>
      <c r="C74" s="123"/>
      <c r="D74" s="102" t="s">
        <v>105</v>
      </c>
      <c r="E74" s="97">
        <v>0</v>
      </c>
      <c r="F74" s="97">
        <v>10000</v>
      </c>
      <c r="G74" s="97">
        <v>7000</v>
      </c>
      <c r="H74" s="97">
        <v>6808</v>
      </c>
      <c r="I74" s="79">
        <f>H74/G74*100%</f>
        <v>0.9725714285714285</v>
      </c>
      <c r="J74" s="123"/>
    </row>
    <row r="75" spans="1:10" ht="25.5">
      <c r="A75" s="123"/>
      <c r="B75" s="123"/>
      <c r="C75" s="123"/>
      <c r="D75" s="102" t="s">
        <v>109</v>
      </c>
      <c r="E75" s="97">
        <v>0</v>
      </c>
      <c r="F75" s="97">
        <v>3250</v>
      </c>
      <c r="G75" s="97">
        <v>1200</v>
      </c>
      <c r="H75" s="97">
        <v>723</v>
      </c>
      <c r="I75" s="79">
        <f>H75/G75*100%</f>
        <v>0.6025</v>
      </c>
      <c r="J75" s="123"/>
    </row>
    <row r="76" spans="1:10" ht="25.5">
      <c r="A76" s="123"/>
      <c r="B76" s="123"/>
      <c r="C76" s="123"/>
      <c r="D76" s="102" t="s">
        <v>166</v>
      </c>
      <c r="E76" s="97">
        <v>0</v>
      </c>
      <c r="F76" s="97">
        <v>29615</v>
      </c>
      <c r="G76" s="97">
        <v>29615</v>
      </c>
      <c r="H76" s="97">
        <v>15609</v>
      </c>
      <c r="I76" s="79">
        <f>H76/G76*100%</f>
        <v>0.527063987843998</v>
      </c>
      <c r="J76" s="123"/>
    </row>
    <row r="77" spans="1:10" ht="12.75">
      <c r="A77" s="123"/>
      <c r="B77" s="123"/>
      <c r="C77" s="123"/>
      <c r="D77" s="123"/>
      <c r="E77" s="97">
        <f>SUM(E73:E76)</f>
        <v>0</v>
      </c>
      <c r="F77" s="98">
        <f>SUM(F73:F76)</f>
        <v>56989</v>
      </c>
      <c r="G77" s="97">
        <f>SUM(G73:G76)</f>
        <v>48300</v>
      </c>
      <c r="H77" s="97">
        <f>SUM(H73:H76)</f>
        <v>28229</v>
      </c>
      <c r="I77" s="79">
        <f>H77/G77*100%</f>
        <v>0.5844513457556936</v>
      </c>
      <c r="J77" s="123"/>
    </row>
    <row r="79" spans="2:7" ht="12.75">
      <c r="B79" t="s">
        <v>120</v>
      </c>
      <c r="C79" s="121"/>
      <c r="D79" s="7"/>
      <c r="E79" s="7" t="s">
        <v>121</v>
      </c>
      <c r="G79" s="187"/>
    </row>
    <row r="80" spans="2:5" ht="12.75">
      <c r="B80" t="s">
        <v>122</v>
      </c>
      <c r="C80" s="121"/>
      <c r="D80" s="7"/>
      <c r="E80" s="7" t="s">
        <v>123</v>
      </c>
    </row>
  </sheetData>
  <sheetProtection/>
  <printOptions/>
  <pageMargins left="0.17" right="0.1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L20"/>
  <sheetViews>
    <sheetView zoomScalePageLayoutView="0" workbookViewId="0" topLeftCell="A1">
      <selection activeCell="A7" sqref="A7:K21"/>
    </sheetView>
  </sheetViews>
  <sheetFormatPr defaultColWidth="9.140625" defaultRowHeight="12.75"/>
  <cols>
    <col min="2" max="2" width="24.421875" style="0" customWidth="1"/>
    <col min="3" max="3" width="13.421875" style="0" bestFit="1" customWidth="1"/>
    <col min="6" max="6" width="8.57421875" style="0" customWidth="1"/>
    <col min="7" max="7" width="11.57421875" style="0" customWidth="1"/>
    <col min="8" max="10" width="13.421875" style="0" bestFit="1" customWidth="1"/>
  </cols>
  <sheetData>
    <row r="7" spans="1:11" ht="15.75">
      <c r="A7" s="32" t="s">
        <v>40</v>
      </c>
      <c r="B7" s="33"/>
      <c r="C7" s="34"/>
      <c r="D7" s="33"/>
      <c r="E7" s="33"/>
      <c r="F7" s="33"/>
      <c r="G7" s="35"/>
      <c r="H7" s="35"/>
      <c r="I7" s="35"/>
      <c r="J7" s="33"/>
      <c r="K7" s="33"/>
    </row>
    <row r="8" spans="1:11" ht="12.75">
      <c r="A8" s="36" t="s">
        <v>143</v>
      </c>
      <c r="B8" s="37"/>
      <c r="C8" s="37"/>
      <c r="D8" s="37"/>
      <c r="E8" s="37"/>
      <c r="F8" s="37"/>
      <c r="G8" s="38"/>
      <c r="H8" s="38"/>
      <c r="I8" s="38"/>
      <c r="J8" s="37"/>
      <c r="K8" s="37"/>
    </row>
    <row r="9" spans="1:11" ht="12.75">
      <c r="A9" s="36"/>
      <c r="B9" s="37"/>
      <c r="C9" s="37"/>
      <c r="D9" s="37"/>
      <c r="E9" s="37"/>
      <c r="F9" s="37"/>
      <c r="G9" s="38"/>
      <c r="H9" s="38"/>
      <c r="I9" s="38"/>
      <c r="J9" s="37"/>
      <c r="K9" s="37"/>
    </row>
    <row r="10" spans="1:11" ht="12.75">
      <c r="A10" s="39" t="s">
        <v>41</v>
      </c>
      <c r="B10" s="40"/>
      <c r="C10" s="39"/>
      <c r="D10" s="40"/>
      <c r="E10" s="40"/>
      <c r="F10" s="40"/>
      <c r="G10" s="41"/>
      <c r="H10" s="41"/>
      <c r="I10" s="41"/>
      <c r="J10" s="40"/>
      <c r="K10" s="40"/>
    </row>
    <row r="11" spans="1:11" ht="13.5" thickBot="1">
      <c r="A11" s="42"/>
      <c r="B11" s="42"/>
      <c r="C11" s="43"/>
      <c r="D11" s="42"/>
      <c r="E11" s="43"/>
      <c r="F11" s="43"/>
      <c r="G11" s="44"/>
      <c r="H11" s="44"/>
      <c r="I11" s="44"/>
      <c r="J11" s="42"/>
      <c r="K11" s="42"/>
    </row>
    <row r="12" spans="1:11" ht="33.75">
      <c r="A12" s="253" t="s">
        <v>42</v>
      </c>
      <c r="B12" s="249" t="s">
        <v>43</v>
      </c>
      <c r="C12" s="45" t="s">
        <v>44</v>
      </c>
      <c r="D12" s="45" t="s">
        <v>45</v>
      </c>
      <c r="E12" s="45" t="s">
        <v>46</v>
      </c>
      <c r="F12" s="45"/>
      <c r="G12" s="249" t="s">
        <v>139</v>
      </c>
      <c r="H12" s="249" t="s">
        <v>47</v>
      </c>
      <c r="I12" s="249" t="s">
        <v>144</v>
      </c>
      <c r="J12" s="249" t="s">
        <v>48</v>
      </c>
      <c r="K12" s="251" t="s">
        <v>49</v>
      </c>
    </row>
    <row r="13" spans="1:11" ht="12.75">
      <c r="A13" s="254"/>
      <c r="B13" s="250"/>
      <c r="C13" s="46" t="s">
        <v>50</v>
      </c>
      <c r="D13" s="46" t="s">
        <v>51</v>
      </c>
      <c r="E13" s="46" t="s">
        <v>51</v>
      </c>
      <c r="F13" s="250" t="s">
        <v>52</v>
      </c>
      <c r="G13" s="250"/>
      <c r="H13" s="250"/>
      <c r="I13" s="250"/>
      <c r="J13" s="250"/>
      <c r="K13" s="252"/>
    </row>
    <row r="14" spans="1:11" ht="54" customHeight="1">
      <c r="A14" s="254"/>
      <c r="B14" s="250"/>
      <c r="C14" s="46" t="s">
        <v>53</v>
      </c>
      <c r="D14" s="46" t="s">
        <v>53</v>
      </c>
      <c r="E14" s="46" t="s">
        <v>53</v>
      </c>
      <c r="F14" s="250"/>
      <c r="G14" s="250"/>
      <c r="H14" s="250"/>
      <c r="I14" s="250"/>
      <c r="J14" s="250"/>
      <c r="K14" s="252"/>
    </row>
    <row r="15" spans="1:11" ht="45">
      <c r="A15" s="168">
        <v>1020042</v>
      </c>
      <c r="B15" s="169" t="s">
        <v>140</v>
      </c>
      <c r="C15" s="170">
        <v>1000</v>
      </c>
      <c r="D15" s="171">
        <v>2019</v>
      </c>
      <c r="E15" s="171">
        <v>2019</v>
      </c>
      <c r="F15" s="172" t="s">
        <v>118</v>
      </c>
      <c r="G15" s="184">
        <v>1000</v>
      </c>
      <c r="H15" s="185">
        <v>971</v>
      </c>
      <c r="I15" s="185">
        <v>971</v>
      </c>
      <c r="J15" s="183">
        <v>971</v>
      </c>
      <c r="K15" s="182">
        <v>0.97</v>
      </c>
    </row>
    <row r="16" spans="1:11" s="130" customFormat="1" ht="25.5">
      <c r="A16" s="123">
        <v>1020155</v>
      </c>
      <c r="B16" s="174" t="s">
        <v>145</v>
      </c>
      <c r="C16" s="173">
        <v>29615</v>
      </c>
      <c r="D16" s="123">
        <v>2019</v>
      </c>
      <c r="E16" s="123">
        <v>2019</v>
      </c>
      <c r="F16" s="123"/>
      <c r="G16" s="173">
        <v>29615</v>
      </c>
      <c r="H16" s="173">
        <v>15609</v>
      </c>
      <c r="I16" s="173">
        <v>15609</v>
      </c>
      <c r="J16" s="173">
        <v>15609</v>
      </c>
      <c r="K16" s="180">
        <v>0.53</v>
      </c>
    </row>
    <row r="18" spans="1:12" ht="12.75">
      <c r="A18" s="236" t="s">
        <v>54</v>
      </c>
      <c r="B18" s="237"/>
      <c r="C18" s="47" t="s">
        <v>55</v>
      </c>
      <c r="D18" s="242" t="s">
        <v>122</v>
      </c>
      <c r="E18" s="243"/>
      <c r="F18" s="244" t="s">
        <v>98</v>
      </c>
      <c r="G18" s="47" t="s">
        <v>55</v>
      </c>
      <c r="H18" s="242" t="s">
        <v>123</v>
      </c>
      <c r="I18" s="243"/>
      <c r="J18" s="42"/>
      <c r="K18" s="42"/>
      <c r="L18" s="42"/>
    </row>
    <row r="19" spans="1:12" ht="12.75">
      <c r="A19" s="238"/>
      <c r="B19" s="239"/>
      <c r="C19" s="47" t="s">
        <v>57</v>
      </c>
      <c r="D19" s="247"/>
      <c r="E19" s="248"/>
      <c r="F19" s="245"/>
      <c r="G19" s="47" t="s">
        <v>57</v>
      </c>
      <c r="H19" s="247"/>
      <c r="I19" s="248"/>
      <c r="J19" s="42"/>
      <c r="K19" s="181"/>
      <c r="L19" s="42"/>
    </row>
    <row r="20" spans="1:12" ht="12.75">
      <c r="A20" s="240"/>
      <c r="B20" s="241"/>
      <c r="C20" s="47" t="s">
        <v>58</v>
      </c>
      <c r="D20" s="242"/>
      <c r="E20" s="243"/>
      <c r="F20" s="246"/>
      <c r="G20" s="47" t="s">
        <v>58</v>
      </c>
      <c r="H20" s="242"/>
      <c r="I20" s="243"/>
      <c r="J20" s="42"/>
      <c r="K20" s="42"/>
      <c r="L20" s="42"/>
    </row>
  </sheetData>
  <sheetProtection/>
  <mergeCells count="16">
    <mergeCell ref="H12:H14"/>
    <mergeCell ref="I12:I14"/>
    <mergeCell ref="J12:J14"/>
    <mergeCell ref="K12:K14"/>
    <mergeCell ref="F13:F14"/>
    <mergeCell ref="A12:A14"/>
    <mergeCell ref="B12:B14"/>
    <mergeCell ref="G12:G14"/>
    <mergeCell ref="A18:B20"/>
    <mergeCell ref="D18:E18"/>
    <mergeCell ref="F18:F20"/>
    <mergeCell ref="H18:I18"/>
    <mergeCell ref="D19:E19"/>
    <mergeCell ref="H19:I19"/>
    <mergeCell ref="D20:E20"/>
    <mergeCell ref="H20:I20"/>
  </mergeCells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Windows User</cp:lastModifiedBy>
  <cp:lastPrinted>2019-09-10T13:14:24Z</cp:lastPrinted>
  <dcterms:created xsi:type="dcterms:W3CDTF">2006-01-12T07:01:41Z</dcterms:created>
  <dcterms:modified xsi:type="dcterms:W3CDTF">2019-09-10T13:15:16Z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